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Grants\Budget Template\"/>
    </mc:Choice>
  </mc:AlternateContent>
  <xr:revisionPtr revIDLastSave="0" documentId="13_ncr:1_{DDDF2801-13F4-4A05-BC39-C6FCE73CE3B4}" xr6:coauthVersionLast="47" xr6:coauthVersionMax="47" xr10:uidLastSave="{00000000-0000-0000-0000-000000000000}"/>
  <bookViews>
    <workbookView xWindow="28680" yWindow="-120" windowWidth="25440" windowHeight="15270" xr2:uid="{00000000-000D-0000-FFFF-FFFF00000000}"/>
  </bookViews>
  <sheets>
    <sheet name="Budget-NoSub" sheetId="1" r:id="rId1"/>
    <sheet name="Budget-wzSub" sheetId="14" r:id="rId2"/>
    <sheet name="NIH Modular" sheetId="15" r:id="rId3"/>
    <sheet name="DOE wz CostShare" sheetId="18" r:id="rId4"/>
    <sheet name="MURI" sheetId="16" r:id="rId5"/>
    <sheet name="USDA" sheetId="17" r:id="rId6"/>
    <sheet name="Travel" sheetId="10" r:id="rId7"/>
    <sheet name="GA Rate" sheetId="13" state="hidden" r:id="rId8"/>
    <sheet name="Fringe" sheetId="12" r:id="rId9"/>
    <sheet name="eRoutingInstruction" sheetId="5" state="hidden" r:id="rId10"/>
  </sheets>
  <definedNames>
    <definedName name="_Hlk43727562" localSheetId="9">eRoutingInstruction!$A$3</definedName>
    <definedName name="_xlnm.Print_Area" localSheetId="0">'Budget-NoSub'!$A$1:$S$60</definedName>
    <definedName name="_xlnm.Print_Area" localSheetId="1">'Budget-wzSub'!$A$1:$S$72</definedName>
    <definedName name="_xlnm.Print_Area" localSheetId="3">'DOE wz CostShare'!$A$1:$Q$66</definedName>
    <definedName name="_xlnm.Print_Area" localSheetId="4">MURI!$A$1:$W$86</definedName>
    <definedName name="_xlnm.Print_Area" localSheetId="2">'NIH Modular'!$A:$H</definedName>
    <definedName name="_xlnm.Print_Area" localSheetId="5">USDA!$A:$J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6" i="16" l="1"/>
  <c r="G56" i="16"/>
  <c r="H56" i="16"/>
  <c r="I56" i="16"/>
  <c r="J56" i="16"/>
  <c r="K56" i="16"/>
  <c r="E56" i="16"/>
  <c r="F56" i="18"/>
  <c r="G56" i="18"/>
  <c r="E56" i="18"/>
  <c r="F55" i="14"/>
  <c r="G55" i="14"/>
  <c r="H55" i="14"/>
  <c r="J55" i="14" s="1"/>
  <c r="I55" i="14"/>
  <c r="E55" i="14"/>
  <c r="J81" i="18"/>
  <c r="J82" i="18"/>
  <c r="J83" i="18"/>
  <c r="J80" i="18"/>
  <c r="D65" i="18"/>
  <c r="E69" i="18" s="1"/>
  <c r="J69" i="18" s="1"/>
  <c r="D64" i="18"/>
  <c r="N73" i="18"/>
  <c r="M73" i="18"/>
  <c r="G73" i="18"/>
  <c r="F73" i="18"/>
  <c r="E73" i="18"/>
  <c r="P72" i="18"/>
  <c r="O72" i="18"/>
  <c r="N72" i="18"/>
  <c r="M72" i="18"/>
  <c r="I72" i="18"/>
  <c r="H72" i="18"/>
  <c r="G72" i="18"/>
  <c r="F72" i="18"/>
  <c r="E72" i="18"/>
  <c r="P71" i="18"/>
  <c r="O71" i="18"/>
  <c r="N71" i="18"/>
  <c r="M71" i="18"/>
  <c r="I71" i="18"/>
  <c r="H71" i="18"/>
  <c r="G71" i="18"/>
  <c r="F71" i="18"/>
  <c r="E71" i="18"/>
  <c r="S70" i="18"/>
  <c r="P70" i="18"/>
  <c r="O70" i="18"/>
  <c r="N70" i="18"/>
  <c r="M70" i="18"/>
  <c r="I70" i="18"/>
  <c r="H70" i="18"/>
  <c r="G70" i="18"/>
  <c r="F70" i="18"/>
  <c r="E70" i="18"/>
  <c r="Q64" i="18"/>
  <c r="J64" i="18"/>
  <c r="AE59" i="18"/>
  <c r="P59" i="18" s="1"/>
  <c r="AD59" i="18"/>
  <c r="O59" i="18" s="1"/>
  <c r="AC59" i="18"/>
  <c r="N59" i="18" s="1"/>
  <c r="AB59" i="18"/>
  <c r="M59" i="18" s="1"/>
  <c r="AA59" i="18"/>
  <c r="L59" i="18" s="1"/>
  <c r="Y59" i="18"/>
  <c r="I59" i="18" s="1"/>
  <c r="X59" i="18"/>
  <c r="H59" i="18" s="1"/>
  <c r="W59" i="18"/>
  <c r="G59" i="18" s="1"/>
  <c r="V59" i="18"/>
  <c r="F59" i="18" s="1"/>
  <c r="U59" i="18"/>
  <c r="E59" i="18" s="1"/>
  <c r="AC58" i="18"/>
  <c r="AB58" i="18"/>
  <c r="AA58" i="18"/>
  <c r="Y58" i="18"/>
  <c r="X58" i="18"/>
  <c r="W58" i="18"/>
  <c r="V58" i="18"/>
  <c r="U58" i="18"/>
  <c r="T58" i="18"/>
  <c r="P58" i="18" s="1"/>
  <c r="Q57" i="18"/>
  <c r="J57" i="18"/>
  <c r="N56" i="18"/>
  <c r="M56" i="18"/>
  <c r="L54" i="18"/>
  <c r="L73" i="18" s="1"/>
  <c r="J54" i="18"/>
  <c r="L53" i="18"/>
  <c r="L72" i="18" s="1"/>
  <c r="J53" i="18"/>
  <c r="L52" i="18"/>
  <c r="L71" i="18" s="1"/>
  <c r="J52" i="18"/>
  <c r="L51" i="18"/>
  <c r="L70" i="18" s="1"/>
  <c r="J51" i="18"/>
  <c r="Q50" i="18"/>
  <c r="J50" i="18"/>
  <c r="Q49" i="18"/>
  <c r="J49" i="18"/>
  <c r="Q48" i="18"/>
  <c r="J48" i="18"/>
  <c r="Q47" i="18"/>
  <c r="J47" i="18"/>
  <c r="P45" i="18"/>
  <c r="O45" i="18"/>
  <c r="N45" i="18"/>
  <c r="M45" i="18"/>
  <c r="L45" i="18"/>
  <c r="I45" i="18"/>
  <c r="H45" i="18"/>
  <c r="G45" i="18"/>
  <c r="F45" i="18"/>
  <c r="E45" i="18"/>
  <c r="Q44" i="18"/>
  <c r="J44" i="18"/>
  <c r="Q43" i="18"/>
  <c r="J43" i="18"/>
  <c r="Q42" i="18"/>
  <c r="J42" i="18"/>
  <c r="Q41" i="18"/>
  <c r="J41" i="18"/>
  <c r="Q40" i="18"/>
  <c r="J40" i="18"/>
  <c r="P38" i="18"/>
  <c r="O38" i="18"/>
  <c r="N38" i="18"/>
  <c r="M38" i="18"/>
  <c r="L38" i="18"/>
  <c r="I38" i="18"/>
  <c r="H38" i="18"/>
  <c r="G38" i="18"/>
  <c r="F38" i="18"/>
  <c r="E38" i="18"/>
  <c r="Q37" i="18"/>
  <c r="J37" i="18"/>
  <c r="Q36" i="18"/>
  <c r="J36" i="18"/>
  <c r="P35" i="18"/>
  <c r="O35" i="18"/>
  <c r="N35" i="18"/>
  <c r="M35" i="18"/>
  <c r="L35" i="18"/>
  <c r="I35" i="18"/>
  <c r="H35" i="18"/>
  <c r="G35" i="18"/>
  <c r="F35" i="18"/>
  <c r="E35" i="18"/>
  <c r="Q34" i="18"/>
  <c r="J34" i="18"/>
  <c r="Q33" i="18"/>
  <c r="J33" i="18"/>
  <c r="P29" i="18"/>
  <c r="O29" i="18"/>
  <c r="P22" i="18"/>
  <c r="O22" i="18"/>
  <c r="N22" i="18"/>
  <c r="M22" i="18"/>
  <c r="L22" i="18"/>
  <c r="I22" i="18"/>
  <c r="H22" i="18"/>
  <c r="G22" i="18"/>
  <c r="F22" i="18"/>
  <c r="E22" i="18"/>
  <c r="S21" i="18"/>
  <c r="P21" i="18"/>
  <c r="O21" i="18"/>
  <c r="N21" i="18"/>
  <c r="M21" i="18"/>
  <c r="L21" i="18"/>
  <c r="I21" i="18"/>
  <c r="H21" i="18"/>
  <c r="G21" i="18"/>
  <c r="F21" i="18"/>
  <c r="E21" i="18"/>
  <c r="W20" i="18"/>
  <c r="G20" i="18" s="1"/>
  <c r="G29" i="18" s="1"/>
  <c r="V20" i="18"/>
  <c r="F20" i="18" s="1"/>
  <c r="F29" i="18" s="1"/>
  <c r="U20" i="18"/>
  <c r="E20" i="18" s="1"/>
  <c r="P20" i="18"/>
  <c r="O20" i="18"/>
  <c r="N20" i="18"/>
  <c r="N29" i="18" s="1"/>
  <c r="M20" i="18"/>
  <c r="M29" i="18" s="1"/>
  <c r="L20" i="18"/>
  <c r="I20" i="18"/>
  <c r="I29" i="18" s="1"/>
  <c r="H20" i="18"/>
  <c r="H29" i="18" s="1"/>
  <c r="T19" i="18"/>
  <c r="G19" i="18" s="1"/>
  <c r="G28" i="18" s="1"/>
  <c r="N19" i="18"/>
  <c r="N28" i="18" s="1"/>
  <c r="T18" i="18"/>
  <c r="H18" i="18" s="1"/>
  <c r="P18" i="18"/>
  <c r="T17" i="18"/>
  <c r="G17" i="18" s="1"/>
  <c r="G27" i="18" s="1"/>
  <c r="S16" i="18"/>
  <c r="P16" i="18"/>
  <c r="O16" i="18"/>
  <c r="N16" i="18"/>
  <c r="M16" i="18"/>
  <c r="L16" i="18"/>
  <c r="I16" i="18"/>
  <c r="H16" i="18"/>
  <c r="G16" i="18"/>
  <c r="F16" i="18"/>
  <c r="E16" i="18"/>
  <c r="S15" i="18"/>
  <c r="P15" i="18"/>
  <c r="O15" i="18"/>
  <c r="O26" i="18" s="1"/>
  <c r="N15" i="18"/>
  <c r="M15" i="18"/>
  <c r="L15" i="18"/>
  <c r="I15" i="18"/>
  <c r="H15" i="18"/>
  <c r="G15" i="18"/>
  <c r="F15" i="18"/>
  <c r="E15" i="18"/>
  <c r="Q14" i="18"/>
  <c r="J14" i="18"/>
  <c r="P12" i="18"/>
  <c r="O12" i="18"/>
  <c r="N12" i="18"/>
  <c r="M12" i="18"/>
  <c r="L12" i="18"/>
  <c r="I12" i="18"/>
  <c r="H12" i="18"/>
  <c r="G12" i="18"/>
  <c r="F12" i="18"/>
  <c r="E12" i="18"/>
  <c r="P11" i="18"/>
  <c r="O11" i="18"/>
  <c r="N11" i="18"/>
  <c r="M11" i="18"/>
  <c r="L11" i="18"/>
  <c r="I11" i="18"/>
  <c r="H11" i="18"/>
  <c r="G11" i="18"/>
  <c r="F11" i="18"/>
  <c r="E11" i="18"/>
  <c r="P10" i="18"/>
  <c r="O10" i="18"/>
  <c r="N10" i="18"/>
  <c r="M10" i="18"/>
  <c r="L10" i="18"/>
  <c r="I10" i="18"/>
  <c r="H10" i="18"/>
  <c r="G10" i="18"/>
  <c r="F10" i="18"/>
  <c r="E10" i="18"/>
  <c r="P9" i="18"/>
  <c r="O9" i="18"/>
  <c r="N9" i="18"/>
  <c r="M9" i="18"/>
  <c r="L9" i="18"/>
  <c r="I9" i="18"/>
  <c r="H9" i="18"/>
  <c r="G9" i="18"/>
  <c r="F9" i="18"/>
  <c r="E9" i="18"/>
  <c r="S8" i="18"/>
  <c r="T8" i="18" s="1"/>
  <c r="T7" i="18"/>
  <c r="P7" i="18" s="1"/>
  <c r="J35" i="17"/>
  <c r="D65" i="16"/>
  <c r="D64" i="16"/>
  <c r="E69" i="16" s="1"/>
  <c r="L69" i="16" s="1"/>
  <c r="L57" i="16"/>
  <c r="L37" i="16"/>
  <c r="D64" i="15"/>
  <c r="C85" i="15" s="1"/>
  <c r="D63" i="15"/>
  <c r="C83" i="15" s="1"/>
  <c r="H36" i="15"/>
  <c r="J36" i="1"/>
  <c r="J36" i="14"/>
  <c r="J46" i="14"/>
  <c r="D64" i="14"/>
  <c r="D63" i="14"/>
  <c r="E68" i="14" s="1"/>
  <c r="J68" i="14" s="1"/>
  <c r="J56" i="14"/>
  <c r="D59" i="1"/>
  <c r="D58" i="1"/>
  <c r="J51" i="1"/>
  <c r="L20" i="1"/>
  <c r="L15" i="1"/>
  <c r="L14" i="1"/>
  <c r="J46" i="1"/>
  <c r="U7" i="15"/>
  <c r="J16" i="16"/>
  <c r="K16" i="16"/>
  <c r="K15" i="16"/>
  <c r="J15" i="16"/>
  <c r="J26" i="16" s="1"/>
  <c r="O17" i="16"/>
  <c r="J17" i="16" s="1"/>
  <c r="O18" i="16"/>
  <c r="J18" i="16" s="1"/>
  <c r="O19" i="16"/>
  <c r="H19" i="16" s="1"/>
  <c r="O58" i="16"/>
  <c r="I8" i="17"/>
  <c r="I9" i="17"/>
  <c r="I10" i="17"/>
  <c r="I11" i="17"/>
  <c r="E8" i="17"/>
  <c r="F8" i="17"/>
  <c r="G8" i="17"/>
  <c r="H8" i="17"/>
  <c r="E9" i="17"/>
  <c r="F9" i="17"/>
  <c r="G9" i="17"/>
  <c r="H9" i="17"/>
  <c r="E10" i="17"/>
  <c r="F10" i="17"/>
  <c r="G10" i="17"/>
  <c r="H10" i="17"/>
  <c r="E11" i="17"/>
  <c r="F11" i="17"/>
  <c r="G11" i="17"/>
  <c r="H11" i="17"/>
  <c r="E10" i="16"/>
  <c r="J10" i="16" s="1"/>
  <c r="F10" i="16"/>
  <c r="G10" i="16"/>
  <c r="H10" i="16"/>
  <c r="I10" i="16"/>
  <c r="K10" i="16"/>
  <c r="E11" i="16"/>
  <c r="F11" i="16"/>
  <c r="G11" i="16"/>
  <c r="H11" i="16"/>
  <c r="I11" i="16"/>
  <c r="K11" i="16"/>
  <c r="E12" i="16"/>
  <c r="J12" i="16" s="1"/>
  <c r="F12" i="16"/>
  <c r="G12" i="16"/>
  <c r="H12" i="16"/>
  <c r="I12" i="16"/>
  <c r="K12" i="16"/>
  <c r="E8" i="15"/>
  <c r="H8" i="15" s="1"/>
  <c r="F8" i="15"/>
  <c r="G8" i="15"/>
  <c r="E9" i="15"/>
  <c r="F9" i="15"/>
  <c r="G9" i="15"/>
  <c r="E10" i="15"/>
  <c r="H10" i="15" s="1"/>
  <c r="F10" i="15"/>
  <c r="G10" i="15"/>
  <c r="E11" i="15"/>
  <c r="F11" i="15"/>
  <c r="G11" i="15"/>
  <c r="K7" i="15"/>
  <c r="G7" i="15" s="1"/>
  <c r="E8" i="14"/>
  <c r="F8" i="14"/>
  <c r="G8" i="14"/>
  <c r="H8" i="14"/>
  <c r="I8" i="14"/>
  <c r="E9" i="14"/>
  <c r="F9" i="14"/>
  <c r="G9" i="14"/>
  <c r="H9" i="14"/>
  <c r="I9" i="14"/>
  <c r="E10" i="14"/>
  <c r="F10" i="14"/>
  <c r="G10" i="14"/>
  <c r="H10" i="14"/>
  <c r="I10" i="14"/>
  <c r="E11" i="14"/>
  <c r="F11" i="14"/>
  <c r="G11" i="14"/>
  <c r="H11" i="14"/>
  <c r="I11" i="14"/>
  <c r="M7" i="14"/>
  <c r="E7" i="14" s="1"/>
  <c r="M16" i="14"/>
  <c r="G16" i="14" s="1"/>
  <c r="M17" i="14"/>
  <c r="G17" i="14" s="1"/>
  <c r="M18" i="14"/>
  <c r="I18" i="14" s="1"/>
  <c r="M57" i="14"/>
  <c r="E8" i="1"/>
  <c r="F8" i="1"/>
  <c r="G8" i="1"/>
  <c r="H8" i="1"/>
  <c r="I8" i="1"/>
  <c r="E9" i="1"/>
  <c r="F9" i="1"/>
  <c r="G9" i="1"/>
  <c r="H9" i="1"/>
  <c r="I9" i="1"/>
  <c r="E10" i="1"/>
  <c r="F10" i="1"/>
  <c r="G10" i="1"/>
  <c r="H10" i="1"/>
  <c r="I10" i="1"/>
  <c r="E11" i="1"/>
  <c r="F11" i="1"/>
  <c r="G11" i="1"/>
  <c r="H11" i="1"/>
  <c r="I11" i="1"/>
  <c r="M7" i="1"/>
  <c r="E7" i="1" s="1"/>
  <c r="O51" i="17"/>
  <c r="F51" i="17" s="1"/>
  <c r="M7" i="17"/>
  <c r="H7" i="17" s="1"/>
  <c r="E7" i="10"/>
  <c r="H7" i="10" s="1"/>
  <c r="E5" i="10"/>
  <c r="E6" i="10"/>
  <c r="E8" i="10"/>
  <c r="J68" i="17"/>
  <c r="L68" i="17" s="1"/>
  <c r="J69" i="17"/>
  <c r="M69" i="17" s="1"/>
  <c r="L69" i="17"/>
  <c r="J70" i="17"/>
  <c r="M70" i="17" s="1"/>
  <c r="L70" i="17"/>
  <c r="E71" i="17"/>
  <c r="E62" i="17" s="1"/>
  <c r="F71" i="17"/>
  <c r="F62" i="17" s="1"/>
  <c r="G71" i="17"/>
  <c r="H71" i="17"/>
  <c r="E14" i="17"/>
  <c r="E15" i="17"/>
  <c r="E24" i="17"/>
  <c r="M16" i="17"/>
  <c r="G16" i="17" s="1"/>
  <c r="G25" i="17" s="1"/>
  <c r="M17" i="17"/>
  <c r="I17" i="17" s="1"/>
  <c r="E17" i="17"/>
  <c r="E18" i="17"/>
  <c r="E26" i="17"/>
  <c r="E19" i="17"/>
  <c r="E27" i="17" s="1"/>
  <c r="E20" i="17"/>
  <c r="E33" i="17"/>
  <c r="E43" i="17"/>
  <c r="N51" i="17"/>
  <c r="M51" i="17"/>
  <c r="E51" i="17"/>
  <c r="N52" i="17"/>
  <c r="E52" i="17" s="1"/>
  <c r="M52" i="17"/>
  <c r="G52" i="17" s="1"/>
  <c r="G53" i="17" s="1"/>
  <c r="E36" i="17"/>
  <c r="F14" i="17"/>
  <c r="F15" i="17"/>
  <c r="F17" i="17"/>
  <c r="F18" i="17"/>
  <c r="F26" i="17" s="1"/>
  <c r="F19" i="17"/>
  <c r="F27" i="17" s="1"/>
  <c r="F20" i="17"/>
  <c r="F33" i="17"/>
  <c r="F43" i="17"/>
  <c r="J43" i="17" s="1"/>
  <c r="O52" i="17"/>
  <c r="F52" i="17" s="1"/>
  <c r="F36" i="17"/>
  <c r="G14" i="17"/>
  <c r="G15" i="17"/>
  <c r="G17" i="17"/>
  <c r="G18" i="17"/>
  <c r="G26" i="17" s="1"/>
  <c r="G19" i="17"/>
  <c r="G27" i="17" s="1"/>
  <c r="G20" i="17"/>
  <c r="G33" i="17"/>
  <c r="G43" i="17"/>
  <c r="P51" i="17"/>
  <c r="G51" i="17" s="1"/>
  <c r="P52" i="17"/>
  <c r="G36" i="17"/>
  <c r="J36" i="17" s="1"/>
  <c r="H14" i="17"/>
  <c r="H24" i="17" s="1"/>
  <c r="H15" i="17"/>
  <c r="H17" i="17"/>
  <c r="H18" i="17"/>
  <c r="H26" i="17"/>
  <c r="H19" i="17"/>
  <c r="H27" i="17" s="1"/>
  <c r="H20" i="17"/>
  <c r="H33" i="17"/>
  <c r="H43" i="17"/>
  <c r="Q51" i="17"/>
  <c r="H36" i="17"/>
  <c r="E63" i="17"/>
  <c r="E64" i="17"/>
  <c r="J64" i="17" s="1"/>
  <c r="F63" i="17"/>
  <c r="F64" i="17"/>
  <c r="G62" i="17"/>
  <c r="G63" i="17"/>
  <c r="G65" i="17" s="1"/>
  <c r="G64" i="17"/>
  <c r="H62" i="17"/>
  <c r="H63" i="17"/>
  <c r="H65" i="17" s="1"/>
  <c r="H64" i="17"/>
  <c r="I14" i="17"/>
  <c r="I15" i="17"/>
  <c r="I24" i="17"/>
  <c r="I18" i="17"/>
  <c r="I26" i="17" s="1"/>
  <c r="I19" i="17"/>
  <c r="I27" i="17" s="1"/>
  <c r="I20" i="17"/>
  <c r="I33" i="17"/>
  <c r="I43" i="17"/>
  <c r="I53" i="17"/>
  <c r="E61" i="17"/>
  <c r="F61" i="17"/>
  <c r="G61" i="17"/>
  <c r="H61" i="17"/>
  <c r="J61" i="17" s="1"/>
  <c r="E60" i="17"/>
  <c r="J60" i="17" s="1"/>
  <c r="F60" i="17"/>
  <c r="G60" i="17"/>
  <c r="H60" i="17"/>
  <c r="R52" i="17"/>
  <c r="Q52" i="17"/>
  <c r="R51" i="17"/>
  <c r="J49" i="17"/>
  <c r="J48" i="17"/>
  <c r="J47" i="17"/>
  <c r="J46" i="17"/>
  <c r="J42" i="17"/>
  <c r="J41" i="17"/>
  <c r="J40" i="17"/>
  <c r="J39" i="17"/>
  <c r="J38" i="17"/>
  <c r="J37" i="17"/>
  <c r="J34" i="17"/>
  <c r="J32" i="17"/>
  <c r="J31" i="17"/>
  <c r="J18" i="17"/>
  <c r="O9" i="16"/>
  <c r="F9" i="16" s="1"/>
  <c r="O8" i="16"/>
  <c r="I8" i="16" s="1"/>
  <c r="AC8" i="16" s="1"/>
  <c r="U20" i="16"/>
  <c r="J20" i="16" s="1"/>
  <c r="J28" i="16" s="1"/>
  <c r="J21" i="16"/>
  <c r="J29" i="16" s="1"/>
  <c r="J22" i="16"/>
  <c r="U58" i="16"/>
  <c r="U59" i="16"/>
  <c r="J59" i="16" s="1"/>
  <c r="J35" i="16"/>
  <c r="K20" i="16"/>
  <c r="K28" i="16" s="1"/>
  <c r="K21" i="16"/>
  <c r="K29" i="16" s="1"/>
  <c r="K22" i="16"/>
  <c r="V58" i="16"/>
  <c r="V59" i="16"/>
  <c r="K59" i="16" s="1"/>
  <c r="K35" i="16"/>
  <c r="L54" i="16"/>
  <c r="F15" i="16"/>
  <c r="F16" i="16"/>
  <c r="F18" i="16"/>
  <c r="Q20" i="16"/>
  <c r="F20" i="16" s="1"/>
  <c r="F28" i="16" s="1"/>
  <c r="F21" i="16"/>
  <c r="F29" i="16" s="1"/>
  <c r="F22" i="16"/>
  <c r="F35" i="16"/>
  <c r="F45" i="16"/>
  <c r="Q58" i="16"/>
  <c r="Q59" i="16"/>
  <c r="F59" i="16" s="1"/>
  <c r="G15" i="16"/>
  <c r="G16" i="16"/>
  <c r="R20" i="16"/>
  <c r="G20" i="16" s="1"/>
  <c r="G28" i="16" s="1"/>
  <c r="G21" i="16"/>
  <c r="G29" i="16"/>
  <c r="G22" i="16"/>
  <c r="G35" i="16"/>
  <c r="G45" i="16"/>
  <c r="R58" i="16"/>
  <c r="R59" i="16"/>
  <c r="G59" i="16" s="1"/>
  <c r="H15" i="16"/>
  <c r="H16" i="16"/>
  <c r="H20" i="16"/>
  <c r="H28" i="16" s="1"/>
  <c r="H21" i="16"/>
  <c r="H29" i="16"/>
  <c r="H22" i="16"/>
  <c r="H35" i="16"/>
  <c r="H45" i="16"/>
  <c r="S58" i="16"/>
  <c r="H58" i="16"/>
  <c r="S59" i="16"/>
  <c r="H59" i="16" s="1"/>
  <c r="I15" i="16"/>
  <c r="I16" i="16"/>
  <c r="I20" i="16"/>
  <c r="I28" i="16" s="1"/>
  <c r="I21" i="16"/>
  <c r="I29" i="16" s="1"/>
  <c r="I22" i="16"/>
  <c r="I35" i="16"/>
  <c r="I45" i="16"/>
  <c r="T58" i="16"/>
  <c r="I58" i="16" s="1"/>
  <c r="T59" i="16"/>
  <c r="I59" i="16" s="1"/>
  <c r="E15" i="16"/>
  <c r="E16" i="16"/>
  <c r="E26" i="16" s="1"/>
  <c r="E18" i="16"/>
  <c r="E19" i="16"/>
  <c r="E20" i="16"/>
  <c r="E28" i="16" s="1"/>
  <c r="E21" i="16"/>
  <c r="E29" i="16" s="1"/>
  <c r="E22" i="16"/>
  <c r="E35" i="16"/>
  <c r="E45" i="16"/>
  <c r="P58" i="16"/>
  <c r="E58" i="16" s="1"/>
  <c r="P59" i="16"/>
  <c r="E59" i="16"/>
  <c r="E38" i="16"/>
  <c r="L70" i="16"/>
  <c r="L71" i="16"/>
  <c r="L72" i="16"/>
  <c r="L73" i="16"/>
  <c r="K85" i="16"/>
  <c r="K84" i="16"/>
  <c r="K83" i="16"/>
  <c r="K82" i="16"/>
  <c r="K80" i="16"/>
  <c r="K79" i="16"/>
  <c r="I85" i="16"/>
  <c r="I84" i="16"/>
  <c r="I83" i="16"/>
  <c r="I82" i="16"/>
  <c r="I80" i="16"/>
  <c r="I79" i="16"/>
  <c r="H85" i="16"/>
  <c r="H84" i="16"/>
  <c r="H83" i="16"/>
  <c r="H82" i="16"/>
  <c r="H80" i="16"/>
  <c r="H79" i="16"/>
  <c r="J85" i="16"/>
  <c r="J84" i="16"/>
  <c r="J83" i="16"/>
  <c r="J82" i="16"/>
  <c r="J80" i="16"/>
  <c r="J79" i="16"/>
  <c r="G85" i="16"/>
  <c r="G84" i="16"/>
  <c r="G83" i="16"/>
  <c r="G82" i="16"/>
  <c r="G80" i="16"/>
  <c r="G79" i="16"/>
  <c r="F85" i="16"/>
  <c r="F84" i="16"/>
  <c r="F83" i="16"/>
  <c r="F82" i="16"/>
  <c r="F80" i="16"/>
  <c r="F79" i="16"/>
  <c r="E85" i="16"/>
  <c r="E84" i="16"/>
  <c r="E83" i="16"/>
  <c r="E82" i="16"/>
  <c r="L82" i="16" s="1"/>
  <c r="E80" i="16"/>
  <c r="E79" i="16"/>
  <c r="E81" i="16"/>
  <c r="L81" i="16" s="1"/>
  <c r="J38" i="16"/>
  <c r="K38" i="16"/>
  <c r="L53" i="16"/>
  <c r="L52" i="16"/>
  <c r="L51" i="16"/>
  <c r="L50" i="16"/>
  <c r="L49" i="16"/>
  <c r="L48" i="16"/>
  <c r="L47" i="16"/>
  <c r="L44" i="16"/>
  <c r="L43" i="16"/>
  <c r="L42" i="16"/>
  <c r="L41" i="16"/>
  <c r="L40" i="16"/>
  <c r="F38" i="16"/>
  <c r="G38" i="16"/>
  <c r="H38" i="16"/>
  <c r="I38" i="16"/>
  <c r="L36" i="16"/>
  <c r="L34" i="16"/>
  <c r="L33" i="16"/>
  <c r="G26" i="10"/>
  <c r="H26" i="10"/>
  <c r="K26" i="10" s="1"/>
  <c r="K35" i="10" s="1"/>
  <c r="E14" i="1"/>
  <c r="E15" i="1"/>
  <c r="M16" i="1"/>
  <c r="I16" i="1" s="1"/>
  <c r="M17" i="1"/>
  <c r="E17" i="1" s="1"/>
  <c r="M18" i="1"/>
  <c r="E18" i="1" s="1"/>
  <c r="N19" i="1"/>
  <c r="E19" i="1"/>
  <c r="E27" i="1" s="1"/>
  <c r="E20" i="1"/>
  <c r="E28" i="1" s="1"/>
  <c r="E21" i="1"/>
  <c r="E34" i="1"/>
  <c r="E44" i="1"/>
  <c r="N52" i="1"/>
  <c r="M52" i="1"/>
  <c r="N53" i="1"/>
  <c r="E53" i="1" s="1"/>
  <c r="E37" i="1"/>
  <c r="E77" i="15"/>
  <c r="E50" i="15" s="1"/>
  <c r="F77" i="15"/>
  <c r="F79" i="15" s="1"/>
  <c r="G77" i="15"/>
  <c r="G50" i="15" s="1"/>
  <c r="E78" i="15"/>
  <c r="F78" i="15"/>
  <c r="G78" i="15"/>
  <c r="G79" i="15" s="1"/>
  <c r="E14" i="15"/>
  <c r="E15" i="15"/>
  <c r="K16" i="15"/>
  <c r="E16" i="15" s="1"/>
  <c r="K17" i="15"/>
  <c r="G17" i="15" s="1"/>
  <c r="K18" i="15"/>
  <c r="E18" i="15" s="1"/>
  <c r="E19" i="15"/>
  <c r="E27" i="15" s="1"/>
  <c r="E20" i="15"/>
  <c r="E28" i="15" s="1"/>
  <c r="E21" i="15"/>
  <c r="E34" i="15"/>
  <c r="E44" i="15"/>
  <c r="L57" i="15"/>
  <c r="K57" i="15"/>
  <c r="L58" i="15"/>
  <c r="E58" i="15" s="1"/>
  <c r="E37" i="15"/>
  <c r="F14" i="15"/>
  <c r="F25" i="15" s="1"/>
  <c r="F15" i="15"/>
  <c r="F19" i="15"/>
  <c r="F27" i="15" s="1"/>
  <c r="F20" i="15"/>
  <c r="F28" i="15" s="1"/>
  <c r="F21" i="15"/>
  <c r="F34" i="15"/>
  <c r="F44" i="15"/>
  <c r="F51" i="15"/>
  <c r="M57" i="15"/>
  <c r="M58" i="15"/>
  <c r="F58" i="15" s="1"/>
  <c r="G14" i="15"/>
  <c r="G15" i="15"/>
  <c r="G19" i="15"/>
  <c r="G27" i="15" s="1"/>
  <c r="G20" i="15"/>
  <c r="G28" i="15" s="1"/>
  <c r="G21" i="15"/>
  <c r="G34" i="15"/>
  <c r="H34" i="15" s="1"/>
  <c r="G44" i="15"/>
  <c r="N57" i="15"/>
  <c r="N58" i="15"/>
  <c r="G58" i="15" s="1"/>
  <c r="H74" i="15"/>
  <c r="H75" i="15"/>
  <c r="H49" i="15"/>
  <c r="H48" i="15"/>
  <c r="H47" i="15"/>
  <c r="H43" i="15"/>
  <c r="H42" i="15"/>
  <c r="H41" i="15"/>
  <c r="H40" i="15"/>
  <c r="H39" i="15"/>
  <c r="F37" i="15"/>
  <c r="G37" i="15"/>
  <c r="H35" i="15"/>
  <c r="H33" i="15"/>
  <c r="H32" i="15"/>
  <c r="G14" i="14"/>
  <c r="G15" i="14"/>
  <c r="P19" i="14"/>
  <c r="G19" i="14" s="1"/>
  <c r="G27" i="14" s="1"/>
  <c r="G20" i="14"/>
  <c r="G28" i="14" s="1"/>
  <c r="G21" i="14"/>
  <c r="G34" i="14"/>
  <c r="G44" i="14"/>
  <c r="P57" i="14"/>
  <c r="G57" i="14" s="1"/>
  <c r="P58" i="14"/>
  <c r="G58" i="14" s="1"/>
  <c r="H14" i="14"/>
  <c r="H15" i="14"/>
  <c r="H17" i="14"/>
  <c r="Q19" i="14"/>
  <c r="H19" i="14" s="1"/>
  <c r="H27" i="14" s="1"/>
  <c r="H20" i="14"/>
  <c r="H28" i="14" s="1"/>
  <c r="H21" i="14"/>
  <c r="H34" i="14"/>
  <c r="H44" i="14"/>
  <c r="Q57" i="14"/>
  <c r="H57" i="14" s="1"/>
  <c r="Q58" i="14"/>
  <c r="H58" i="14" s="1"/>
  <c r="I14" i="14"/>
  <c r="I25" i="14" s="1"/>
  <c r="I15" i="14"/>
  <c r="R19" i="14"/>
  <c r="I19" i="14" s="1"/>
  <c r="I27" i="14" s="1"/>
  <c r="I20" i="14"/>
  <c r="I28" i="14" s="1"/>
  <c r="I21" i="14"/>
  <c r="I34" i="14"/>
  <c r="I44" i="14"/>
  <c r="R57" i="14"/>
  <c r="I57" i="14" s="1"/>
  <c r="R58" i="14"/>
  <c r="I58" i="14" s="1"/>
  <c r="F14" i="14"/>
  <c r="F15" i="14"/>
  <c r="F16" i="14"/>
  <c r="O19" i="14"/>
  <c r="F19" i="14" s="1"/>
  <c r="F20" i="14"/>
  <c r="F28" i="14" s="1"/>
  <c r="F21" i="14"/>
  <c r="F34" i="14"/>
  <c r="F44" i="14"/>
  <c r="O57" i="14"/>
  <c r="F57" i="14" s="1"/>
  <c r="O58" i="14"/>
  <c r="F58" i="14" s="1"/>
  <c r="E14" i="14"/>
  <c r="E15" i="14"/>
  <c r="E16" i="14"/>
  <c r="N19" i="14"/>
  <c r="E19" i="14" s="1"/>
  <c r="E27" i="14" s="1"/>
  <c r="E20" i="14"/>
  <c r="E28" i="14" s="1"/>
  <c r="E21" i="14"/>
  <c r="E34" i="14"/>
  <c r="E44" i="14"/>
  <c r="N57" i="14"/>
  <c r="E57" i="14" s="1"/>
  <c r="N58" i="14"/>
  <c r="E58" i="14" s="1"/>
  <c r="E37" i="14"/>
  <c r="F14" i="1"/>
  <c r="F15" i="1"/>
  <c r="O19" i="1"/>
  <c r="F19" i="1" s="1"/>
  <c r="F20" i="1"/>
  <c r="F28" i="1" s="1"/>
  <c r="F21" i="1"/>
  <c r="F34" i="1"/>
  <c r="F44" i="1"/>
  <c r="O52" i="1"/>
  <c r="O53" i="1"/>
  <c r="F53" i="1" s="1"/>
  <c r="E69" i="14"/>
  <c r="E70" i="14"/>
  <c r="E71" i="14"/>
  <c r="F69" i="14"/>
  <c r="F70" i="14"/>
  <c r="F71" i="14"/>
  <c r="G69" i="14"/>
  <c r="J69" i="14" s="1"/>
  <c r="G70" i="14"/>
  <c r="G71" i="14"/>
  <c r="H69" i="14"/>
  <c r="H70" i="14"/>
  <c r="H71" i="14"/>
  <c r="I69" i="14"/>
  <c r="I70" i="14"/>
  <c r="I71" i="14"/>
  <c r="J50" i="14"/>
  <c r="J51" i="14"/>
  <c r="J52" i="14"/>
  <c r="J49" i="14"/>
  <c r="J48" i="14"/>
  <c r="J47" i="14"/>
  <c r="J43" i="14"/>
  <c r="J42" i="14"/>
  <c r="J41" i="14"/>
  <c r="J40" i="14"/>
  <c r="J39" i="14"/>
  <c r="F37" i="14"/>
  <c r="G37" i="14"/>
  <c r="H37" i="14"/>
  <c r="I37" i="14"/>
  <c r="J35" i="14"/>
  <c r="J33" i="14"/>
  <c r="J32" i="14"/>
  <c r="P52" i="1"/>
  <c r="P53" i="1"/>
  <c r="G53" i="1" s="1"/>
  <c r="Q52" i="1"/>
  <c r="H52" i="1" s="1"/>
  <c r="Q53" i="1"/>
  <c r="H53" i="1" s="1"/>
  <c r="R52" i="1"/>
  <c r="R53" i="1"/>
  <c r="I53" i="1" s="1"/>
  <c r="G18" i="12"/>
  <c r="G12" i="12"/>
  <c r="E13" i="13"/>
  <c r="J7" i="13"/>
  <c r="H18" i="1"/>
  <c r="D12" i="12"/>
  <c r="K34" i="10"/>
  <c r="G14" i="1"/>
  <c r="G15" i="1"/>
  <c r="P19" i="1"/>
  <c r="G19" i="1" s="1"/>
  <c r="G27" i="1" s="1"/>
  <c r="G20" i="1"/>
  <c r="G28" i="1" s="1"/>
  <c r="G21" i="1"/>
  <c r="H14" i="1"/>
  <c r="H15" i="1"/>
  <c r="Q19" i="1"/>
  <c r="H19" i="1" s="1"/>
  <c r="H27" i="1" s="1"/>
  <c r="H20" i="1"/>
  <c r="H28" i="1" s="1"/>
  <c r="H21" i="1"/>
  <c r="I14" i="1"/>
  <c r="I15" i="1"/>
  <c r="R19" i="1"/>
  <c r="I19" i="1" s="1"/>
  <c r="I27" i="1" s="1"/>
  <c r="I20" i="1"/>
  <c r="I28" i="1" s="1"/>
  <c r="I21" i="1"/>
  <c r="G34" i="1"/>
  <c r="G44" i="1"/>
  <c r="H34" i="1"/>
  <c r="H44" i="1"/>
  <c r="I34" i="1"/>
  <c r="I44" i="1"/>
  <c r="F5" i="10"/>
  <c r="G5" i="10"/>
  <c r="F6" i="10"/>
  <c r="H6" i="10" s="1"/>
  <c r="G6" i="10"/>
  <c r="F7" i="10"/>
  <c r="G7" i="10"/>
  <c r="F8" i="10"/>
  <c r="G8" i="10"/>
  <c r="H8" i="10"/>
  <c r="F9" i="10"/>
  <c r="G9" i="10"/>
  <c r="H10" i="10"/>
  <c r="E11" i="10"/>
  <c r="G3" i="10"/>
  <c r="F3" i="10"/>
  <c r="E3" i="10"/>
  <c r="J33" i="1"/>
  <c r="F37" i="1"/>
  <c r="G37" i="1"/>
  <c r="H37" i="1"/>
  <c r="I37" i="1"/>
  <c r="J32" i="1"/>
  <c r="J35" i="1"/>
  <c r="J13" i="1"/>
  <c r="J38" i="1"/>
  <c r="J39" i="1"/>
  <c r="J41" i="1"/>
  <c r="J42" i="1"/>
  <c r="J43" i="1"/>
  <c r="J47" i="1"/>
  <c r="J48" i="1"/>
  <c r="J49" i="1"/>
  <c r="J50" i="1"/>
  <c r="H9" i="10" l="1"/>
  <c r="G11" i="10"/>
  <c r="H5" i="10"/>
  <c r="H11" i="10" s="1"/>
  <c r="F11" i="10"/>
  <c r="H51" i="17"/>
  <c r="H53" i="17" s="1"/>
  <c r="J15" i="17"/>
  <c r="L71" i="17"/>
  <c r="J14" i="17"/>
  <c r="J11" i="17"/>
  <c r="J8" i="17"/>
  <c r="J33" i="17"/>
  <c r="J9" i="17"/>
  <c r="J20" i="17"/>
  <c r="F65" i="17"/>
  <c r="E65" i="17"/>
  <c r="J52" i="17"/>
  <c r="G24" i="17"/>
  <c r="F24" i="17"/>
  <c r="M68" i="17"/>
  <c r="M71" i="17" s="1"/>
  <c r="J10" i="17"/>
  <c r="J63" i="17"/>
  <c r="J17" i="17"/>
  <c r="G18" i="1"/>
  <c r="G18" i="15"/>
  <c r="E25" i="1"/>
  <c r="I17" i="18"/>
  <c r="I27" i="18" s="1"/>
  <c r="J85" i="18"/>
  <c r="F26" i="18"/>
  <c r="G58" i="18"/>
  <c r="G60" i="18" s="1"/>
  <c r="F25" i="1"/>
  <c r="G26" i="18"/>
  <c r="H58" i="18"/>
  <c r="H60" i="18" s="1"/>
  <c r="G51" i="15"/>
  <c r="G55" i="15" s="1"/>
  <c r="F50" i="15"/>
  <c r="F55" i="15" s="1"/>
  <c r="H26" i="18"/>
  <c r="Q53" i="18"/>
  <c r="I58" i="18"/>
  <c r="I26" i="18"/>
  <c r="J45" i="18"/>
  <c r="L58" i="18"/>
  <c r="J35" i="18"/>
  <c r="H18" i="14"/>
  <c r="M26" i="18"/>
  <c r="N58" i="18"/>
  <c r="N60" i="18" s="1"/>
  <c r="J71" i="14"/>
  <c r="Q15" i="18"/>
  <c r="I18" i="1"/>
  <c r="J21" i="14"/>
  <c r="N26" i="18"/>
  <c r="J20" i="18"/>
  <c r="Q72" i="18"/>
  <c r="H17" i="18"/>
  <c r="H27" i="18" s="1"/>
  <c r="P60" i="18"/>
  <c r="E7" i="18"/>
  <c r="E18" i="18"/>
  <c r="Q20" i="18"/>
  <c r="Q73" i="18"/>
  <c r="I7" i="18"/>
  <c r="F18" i="18"/>
  <c r="I18" i="18"/>
  <c r="I60" i="18"/>
  <c r="Q12" i="18"/>
  <c r="N18" i="18"/>
  <c r="O18" i="18"/>
  <c r="M58" i="18"/>
  <c r="M60" i="18" s="1"/>
  <c r="C84" i="15"/>
  <c r="H28" i="15"/>
  <c r="G16" i="15"/>
  <c r="G26" i="15" s="1"/>
  <c r="G25" i="15"/>
  <c r="F18" i="15"/>
  <c r="F16" i="15"/>
  <c r="H9" i="15"/>
  <c r="H78" i="15"/>
  <c r="H21" i="15"/>
  <c r="E57" i="15"/>
  <c r="H11" i="15"/>
  <c r="F59" i="14"/>
  <c r="J14" i="14"/>
  <c r="J59" i="18"/>
  <c r="Q54" i="18"/>
  <c r="M17" i="18"/>
  <c r="M27" i="18" s="1"/>
  <c r="Q22" i="18"/>
  <c r="J38" i="18"/>
  <c r="J9" i="18"/>
  <c r="Q11" i="18"/>
  <c r="N17" i="18"/>
  <c r="N27" i="18" s="1"/>
  <c r="E19" i="18"/>
  <c r="E28" i="18" s="1"/>
  <c r="Q45" i="18"/>
  <c r="J10" i="18"/>
  <c r="J70" i="18"/>
  <c r="O17" i="18"/>
  <c r="O27" i="18" s="1"/>
  <c r="H19" i="18"/>
  <c r="H28" i="18" s="1"/>
  <c r="Q21" i="18"/>
  <c r="O58" i="18"/>
  <c r="J11" i="18"/>
  <c r="J21" i="18"/>
  <c r="L26" i="18"/>
  <c r="L17" i="18"/>
  <c r="L27" i="18" s="1"/>
  <c r="Q10" i="18"/>
  <c r="P26" i="18"/>
  <c r="P17" i="18"/>
  <c r="P27" i="18" s="1"/>
  <c r="M19" i="18"/>
  <c r="M28" i="18" s="1"/>
  <c r="Q70" i="18"/>
  <c r="J73" i="18"/>
  <c r="Q9" i="18"/>
  <c r="E17" i="18"/>
  <c r="Q38" i="18"/>
  <c r="Q71" i="18"/>
  <c r="E58" i="18"/>
  <c r="J72" i="18"/>
  <c r="J15" i="18"/>
  <c r="J16" i="18"/>
  <c r="F17" i="18"/>
  <c r="F27" i="18" s="1"/>
  <c r="J22" i="18"/>
  <c r="Q52" i="18"/>
  <c r="F58" i="18"/>
  <c r="F60" i="18" s="1"/>
  <c r="J12" i="18"/>
  <c r="G18" i="18"/>
  <c r="Q35" i="18"/>
  <c r="J71" i="18"/>
  <c r="J58" i="16"/>
  <c r="J60" i="16" s="1"/>
  <c r="L21" i="16"/>
  <c r="H60" i="16"/>
  <c r="L22" i="16"/>
  <c r="F17" i="16"/>
  <c r="F26" i="16"/>
  <c r="E60" i="16"/>
  <c r="L84" i="16"/>
  <c r="E17" i="16"/>
  <c r="E27" i="16" s="1"/>
  <c r="H26" i="16"/>
  <c r="K17" i="16"/>
  <c r="P8" i="18"/>
  <c r="P13" i="18" s="1"/>
  <c r="O8" i="18"/>
  <c r="N8" i="18"/>
  <c r="M8" i="18"/>
  <c r="I8" i="18"/>
  <c r="L8" i="18"/>
  <c r="G8" i="18"/>
  <c r="F8" i="18"/>
  <c r="E8" i="18"/>
  <c r="H8" i="18"/>
  <c r="Q59" i="18"/>
  <c r="Q16" i="18"/>
  <c r="F7" i="18"/>
  <c r="I19" i="18"/>
  <c r="I28" i="18" s="1"/>
  <c r="G7" i="18"/>
  <c r="L18" i="18"/>
  <c r="E26" i="18"/>
  <c r="E29" i="18"/>
  <c r="J29" i="18" s="1"/>
  <c r="H7" i="18"/>
  <c r="M18" i="18"/>
  <c r="L19" i="18"/>
  <c r="L7" i="18"/>
  <c r="O19" i="18"/>
  <c r="O28" i="18" s="1"/>
  <c r="Q51" i="18"/>
  <c r="M7" i="18"/>
  <c r="P19" i="18"/>
  <c r="P28" i="18" s="1"/>
  <c r="J56" i="18"/>
  <c r="N7" i="18"/>
  <c r="N13" i="18" s="1"/>
  <c r="L29" i="18"/>
  <c r="Q29" i="18" s="1"/>
  <c r="L56" i="18"/>
  <c r="O7" i="18"/>
  <c r="F19" i="18"/>
  <c r="F28" i="18" s="1"/>
  <c r="F53" i="17"/>
  <c r="J51" i="17"/>
  <c r="J24" i="17"/>
  <c r="E53" i="17"/>
  <c r="J53" i="17" s="1"/>
  <c r="J27" i="17"/>
  <c r="H12" i="17"/>
  <c r="X7" i="17"/>
  <c r="J71" i="17"/>
  <c r="H16" i="17"/>
  <c r="H25" i="17" s="1"/>
  <c r="J26" i="17"/>
  <c r="J19" i="17"/>
  <c r="I7" i="17"/>
  <c r="I16" i="17"/>
  <c r="I25" i="17" s="1"/>
  <c r="E7" i="17"/>
  <c r="F7" i="17"/>
  <c r="F16" i="17"/>
  <c r="F25" i="17" s="1"/>
  <c r="E16" i="17"/>
  <c r="G7" i="17"/>
  <c r="L45" i="16"/>
  <c r="H27" i="15"/>
  <c r="J86" i="16"/>
  <c r="L38" i="16"/>
  <c r="L35" i="16"/>
  <c r="H86" i="16"/>
  <c r="L80" i="16"/>
  <c r="L16" i="16"/>
  <c r="I17" i="16"/>
  <c r="H18" i="16"/>
  <c r="K18" i="16"/>
  <c r="G9" i="16"/>
  <c r="H17" i="16"/>
  <c r="H27" i="16" s="1"/>
  <c r="K58" i="16"/>
  <c r="K60" i="16" s="1"/>
  <c r="I60" i="16"/>
  <c r="L59" i="16"/>
  <c r="L83" i="16"/>
  <c r="I26" i="16"/>
  <c r="G18" i="16"/>
  <c r="J19" i="16"/>
  <c r="L15" i="16"/>
  <c r="L85" i="16"/>
  <c r="I86" i="16"/>
  <c r="E86" i="16"/>
  <c r="G86" i="16"/>
  <c r="K86" i="16"/>
  <c r="I18" i="16"/>
  <c r="I27" i="16" s="1"/>
  <c r="G17" i="16"/>
  <c r="L29" i="16"/>
  <c r="G26" i="16"/>
  <c r="F86" i="16"/>
  <c r="L56" i="16"/>
  <c r="J27" i="16"/>
  <c r="K26" i="16"/>
  <c r="L28" i="16"/>
  <c r="L79" i="16"/>
  <c r="F19" i="16"/>
  <c r="E8" i="16"/>
  <c r="L10" i="16"/>
  <c r="K8" i="16"/>
  <c r="I19" i="16"/>
  <c r="F58" i="16"/>
  <c r="F60" i="16" s="1"/>
  <c r="F8" i="16"/>
  <c r="Z8" i="16" s="1"/>
  <c r="K9" i="16"/>
  <c r="L20" i="16"/>
  <c r="K19" i="16"/>
  <c r="G8" i="16"/>
  <c r="AA8" i="16" s="1"/>
  <c r="H9" i="16"/>
  <c r="H8" i="16"/>
  <c r="AB8" i="16" s="1"/>
  <c r="G19" i="16"/>
  <c r="E9" i="16"/>
  <c r="J9" i="16" s="1"/>
  <c r="G58" i="16"/>
  <c r="G60" i="16" s="1"/>
  <c r="L12" i="16"/>
  <c r="J11" i="16"/>
  <c r="L11" i="16" s="1"/>
  <c r="I9" i="16"/>
  <c r="I13" i="16" s="1"/>
  <c r="F17" i="15"/>
  <c r="H18" i="15"/>
  <c r="E17" i="15"/>
  <c r="H17" i="15" s="1"/>
  <c r="H37" i="15"/>
  <c r="G57" i="15"/>
  <c r="H15" i="15"/>
  <c r="H14" i="15"/>
  <c r="H50" i="15"/>
  <c r="H58" i="15"/>
  <c r="G12" i="15"/>
  <c r="S7" i="15"/>
  <c r="H77" i="15"/>
  <c r="E7" i="15"/>
  <c r="F7" i="15"/>
  <c r="H19" i="15"/>
  <c r="H20" i="15"/>
  <c r="E25" i="15"/>
  <c r="H25" i="15" s="1"/>
  <c r="F57" i="15"/>
  <c r="F59" i="15" s="1"/>
  <c r="E79" i="15"/>
  <c r="E51" i="15"/>
  <c r="H44" i="15"/>
  <c r="J58" i="14"/>
  <c r="F25" i="14"/>
  <c r="I16" i="14"/>
  <c r="J37" i="14"/>
  <c r="J9" i="14"/>
  <c r="J44" i="14"/>
  <c r="J34" i="14"/>
  <c r="I59" i="14"/>
  <c r="H16" i="14"/>
  <c r="H25" i="14"/>
  <c r="G25" i="14"/>
  <c r="H59" i="14"/>
  <c r="I7" i="14"/>
  <c r="Y7" i="14" s="1"/>
  <c r="H7" i="14"/>
  <c r="X7" i="14" s="1"/>
  <c r="G59" i="14"/>
  <c r="E25" i="14"/>
  <c r="J70" i="14"/>
  <c r="J15" i="14"/>
  <c r="J57" i="14"/>
  <c r="E59" i="14"/>
  <c r="F27" i="14"/>
  <c r="J27" i="14" s="1"/>
  <c r="J19" i="14"/>
  <c r="J28" i="14"/>
  <c r="U7" i="14"/>
  <c r="I17" i="14"/>
  <c r="J10" i="14"/>
  <c r="E12" i="14"/>
  <c r="E24" i="14" s="1"/>
  <c r="F18" i="14"/>
  <c r="G7" i="14"/>
  <c r="W7" i="14" s="1"/>
  <c r="F17" i="14"/>
  <c r="F7" i="14"/>
  <c r="V7" i="14" s="1"/>
  <c r="J20" i="14"/>
  <c r="E18" i="14"/>
  <c r="G18" i="14"/>
  <c r="G26" i="14" s="1"/>
  <c r="E17" i="14"/>
  <c r="J11" i="14"/>
  <c r="H12" i="14"/>
  <c r="H24" i="14" s="1"/>
  <c r="J8" i="14"/>
  <c r="J37" i="1"/>
  <c r="E52" i="1"/>
  <c r="F17" i="1"/>
  <c r="H25" i="1"/>
  <c r="H17" i="1"/>
  <c r="J11" i="1"/>
  <c r="J20" i="1"/>
  <c r="G17" i="1"/>
  <c r="J9" i="1"/>
  <c r="G25" i="1"/>
  <c r="I25" i="1"/>
  <c r="H7" i="1"/>
  <c r="X7" i="1" s="1"/>
  <c r="I52" i="1"/>
  <c r="I54" i="1" s="1"/>
  <c r="J21" i="1"/>
  <c r="H54" i="1"/>
  <c r="J19" i="1"/>
  <c r="F7" i="1"/>
  <c r="V7" i="1" s="1"/>
  <c r="J10" i="1"/>
  <c r="G52" i="1"/>
  <c r="G54" i="1" s="1"/>
  <c r="F18" i="1"/>
  <c r="J18" i="1" s="1"/>
  <c r="J53" i="1"/>
  <c r="G7" i="1"/>
  <c r="W7" i="1" s="1"/>
  <c r="J15" i="1"/>
  <c r="I7" i="1"/>
  <c r="J14" i="1"/>
  <c r="F52" i="1"/>
  <c r="F54" i="1" s="1"/>
  <c r="U7" i="1"/>
  <c r="E54" i="1"/>
  <c r="F12" i="1"/>
  <c r="H16" i="1"/>
  <c r="F27" i="1"/>
  <c r="J27" i="1" s="1"/>
  <c r="J34" i="1"/>
  <c r="E16" i="1"/>
  <c r="J8" i="1"/>
  <c r="J44" i="1"/>
  <c r="G16" i="1"/>
  <c r="F16" i="1"/>
  <c r="J28" i="1"/>
  <c r="I17" i="1"/>
  <c r="E12" i="1"/>
  <c r="J58" i="18" l="1"/>
  <c r="E26" i="15"/>
  <c r="H51" i="15"/>
  <c r="E55" i="15"/>
  <c r="O13" i="18"/>
  <c r="O25" i="18" s="1"/>
  <c r="O30" i="18" s="1"/>
  <c r="O31" i="18" s="1"/>
  <c r="O61" i="18" s="1"/>
  <c r="J26" i="18"/>
  <c r="F26" i="14"/>
  <c r="H79" i="15"/>
  <c r="H91" i="15" s="1"/>
  <c r="J18" i="18"/>
  <c r="H16" i="15"/>
  <c r="J25" i="1"/>
  <c r="I13" i="18"/>
  <c r="I25" i="18" s="1"/>
  <c r="I30" i="18" s="1"/>
  <c r="I31" i="18" s="1"/>
  <c r="I61" i="18" s="1"/>
  <c r="L86" i="16"/>
  <c r="Q27" i="18"/>
  <c r="M13" i="18"/>
  <c r="M23" i="18" s="1"/>
  <c r="Q26" i="18"/>
  <c r="Q17" i="18"/>
  <c r="Q58" i="18"/>
  <c r="G59" i="15"/>
  <c r="F26" i="15"/>
  <c r="H26" i="15" s="1"/>
  <c r="J59" i="14"/>
  <c r="J16" i="14"/>
  <c r="I26" i="14"/>
  <c r="F12" i="14"/>
  <c r="F24" i="14" s="1"/>
  <c r="G13" i="18"/>
  <c r="G23" i="18" s="1"/>
  <c r="E27" i="18"/>
  <c r="J27" i="18" s="1"/>
  <c r="J17" i="18"/>
  <c r="J28" i="18"/>
  <c r="E60" i="18"/>
  <c r="J60" i="18" s="1"/>
  <c r="O60" i="18"/>
  <c r="L26" i="16"/>
  <c r="F13" i="16"/>
  <c r="F25" i="16" s="1"/>
  <c r="F30" i="16" s="1"/>
  <c r="G27" i="16"/>
  <c r="F27" i="16"/>
  <c r="L18" i="16"/>
  <c r="M25" i="18"/>
  <c r="M30" i="18" s="1"/>
  <c r="M31" i="18" s="1"/>
  <c r="M61" i="18" s="1"/>
  <c r="P25" i="18"/>
  <c r="P30" i="18" s="1"/>
  <c r="P31" i="18" s="1"/>
  <c r="P61" i="18" s="1"/>
  <c r="P23" i="18"/>
  <c r="J7" i="18"/>
  <c r="F13" i="18"/>
  <c r="I23" i="18"/>
  <c r="L28" i="18"/>
  <c r="Q28" i="18" s="1"/>
  <c r="Q19" i="18"/>
  <c r="Q56" i="18"/>
  <c r="L60" i="18"/>
  <c r="H13" i="18"/>
  <c r="Q8" i="18"/>
  <c r="Q7" i="18"/>
  <c r="L13" i="18"/>
  <c r="O23" i="18"/>
  <c r="J19" i="18"/>
  <c r="J8" i="18"/>
  <c r="E13" i="18"/>
  <c r="N25" i="18"/>
  <c r="N30" i="18" s="1"/>
  <c r="N31" i="18" s="1"/>
  <c r="N61" i="18" s="1"/>
  <c r="N23" i="18"/>
  <c r="Q18" i="18"/>
  <c r="U7" i="17"/>
  <c r="E12" i="17"/>
  <c r="J7" i="17"/>
  <c r="V7" i="17"/>
  <c r="F12" i="17"/>
  <c r="I12" i="17"/>
  <c r="Y7" i="17"/>
  <c r="G12" i="17"/>
  <c r="W7" i="17"/>
  <c r="H23" i="17"/>
  <c r="H28" i="17" s="1"/>
  <c r="H21" i="17"/>
  <c r="J16" i="17"/>
  <c r="E25" i="17"/>
  <c r="J25" i="17" s="1"/>
  <c r="J25" i="14"/>
  <c r="L60" i="16"/>
  <c r="L17" i="16"/>
  <c r="G13" i="16"/>
  <c r="G25" i="16" s="1"/>
  <c r="K27" i="16"/>
  <c r="K13" i="16"/>
  <c r="L19" i="16"/>
  <c r="E13" i="16"/>
  <c r="L9" i="16"/>
  <c r="Y8" i="16"/>
  <c r="J8" i="16"/>
  <c r="L8" i="16" s="1"/>
  <c r="H13" i="16"/>
  <c r="L58" i="16"/>
  <c r="I23" i="16"/>
  <c r="I25" i="16"/>
  <c r="I30" i="16" s="1"/>
  <c r="I31" i="16" s="1"/>
  <c r="I61" i="16" s="1"/>
  <c r="H57" i="15"/>
  <c r="R7" i="15"/>
  <c r="F12" i="15"/>
  <c r="E12" i="15"/>
  <c r="H7" i="15"/>
  <c r="T7" i="15" s="1"/>
  <c r="Q7" i="15"/>
  <c r="G22" i="15"/>
  <c r="G24" i="15"/>
  <c r="G29" i="15" s="1"/>
  <c r="G30" i="15" s="1"/>
  <c r="H26" i="14"/>
  <c r="H29" i="14" s="1"/>
  <c r="I12" i="14"/>
  <c r="I24" i="14" s="1"/>
  <c r="G12" i="14"/>
  <c r="G24" i="14" s="1"/>
  <c r="G29" i="14" s="1"/>
  <c r="J7" i="14"/>
  <c r="H22" i="14"/>
  <c r="E26" i="14"/>
  <c r="E29" i="14" s="1"/>
  <c r="J17" i="14"/>
  <c r="J18" i="14"/>
  <c r="E22" i="14"/>
  <c r="G12" i="1"/>
  <c r="G22" i="1" s="1"/>
  <c r="J17" i="1"/>
  <c r="F22" i="1"/>
  <c r="G26" i="1"/>
  <c r="H26" i="1"/>
  <c r="H12" i="1"/>
  <c r="Y7" i="1"/>
  <c r="I12" i="1"/>
  <c r="I24" i="1" s="1"/>
  <c r="J52" i="1"/>
  <c r="F26" i="1"/>
  <c r="J54" i="1"/>
  <c r="J7" i="1"/>
  <c r="G24" i="1"/>
  <c r="F24" i="1"/>
  <c r="I26" i="1"/>
  <c r="J16" i="1"/>
  <c r="E26" i="1"/>
  <c r="E22" i="1"/>
  <c r="E24" i="1"/>
  <c r="F29" i="14" l="1"/>
  <c r="F22" i="14"/>
  <c r="I29" i="14"/>
  <c r="F23" i="16"/>
  <c r="G25" i="18"/>
  <c r="G30" i="18" s="1"/>
  <c r="G31" i="18" s="1"/>
  <c r="G61" i="18" s="1"/>
  <c r="G62" i="18" s="1"/>
  <c r="G65" i="18" s="1"/>
  <c r="G66" i="18" s="1"/>
  <c r="G60" i="15"/>
  <c r="G73" i="15" s="1"/>
  <c r="G76" i="15" s="1"/>
  <c r="G80" i="15" s="1"/>
  <c r="Q60" i="18"/>
  <c r="L27" i="16"/>
  <c r="G30" i="16"/>
  <c r="N68" i="18"/>
  <c r="N62" i="18"/>
  <c r="N65" i="18" s="1"/>
  <c r="N66" i="18" s="1"/>
  <c r="J13" i="18"/>
  <c r="J23" i="18" s="1"/>
  <c r="E25" i="18"/>
  <c r="E23" i="18"/>
  <c r="I68" i="18"/>
  <c r="I74" i="18" s="1"/>
  <c r="I75" i="18" s="1"/>
  <c r="I62" i="18"/>
  <c r="I65" i="18" s="1"/>
  <c r="I66" i="18" s="1"/>
  <c r="P68" i="18"/>
  <c r="P74" i="18" s="1"/>
  <c r="P62" i="18"/>
  <c r="P65" i="18" s="1"/>
  <c r="P66" i="18" s="1"/>
  <c r="F25" i="18"/>
  <c r="F30" i="18" s="1"/>
  <c r="F31" i="18" s="1"/>
  <c r="F61" i="18" s="1"/>
  <c r="F23" i="18"/>
  <c r="M62" i="18"/>
  <c r="M65" i="18" s="1"/>
  <c r="M66" i="18" s="1"/>
  <c r="M68" i="18"/>
  <c r="O68" i="18"/>
  <c r="O74" i="18" s="1"/>
  <c r="O62" i="18"/>
  <c r="O65" i="18" s="1"/>
  <c r="O66" i="18" s="1"/>
  <c r="L25" i="18"/>
  <c r="L23" i="18"/>
  <c r="Q13" i="18"/>
  <c r="Q23" i="18" s="1"/>
  <c r="H23" i="18"/>
  <c r="H25" i="18"/>
  <c r="H30" i="18" s="1"/>
  <c r="H31" i="18" s="1"/>
  <c r="H61" i="18" s="1"/>
  <c r="H29" i="17"/>
  <c r="H54" i="17" s="1"/>
  <c r="H55" i="17" s="1"/>
  <c r="G23" i="17"/>
  <c r="G28" i="17" s="1"/>
  <c r="G29" i="17" s="1"/>
  <c r="G54" i="17" s="1"/>
  <c r="G55" i="17" s="1"/>
  <c r="G21" i="17"/>
  <c r="I23" i="17"/>
  <c r="I28" i="17" s="1"/>
  <c r="I21" i="17"/>
  <c r="F23" i="17"/>
  <c r="F28" i="17" s="1"/>
  <c r="F21" i="17"/>
  <c r="E23" i="17"/>
  <c r="J12" i="17"/>
  <c r="E21" i="17"/>
  <c r="G23" i="16"/>
  <c r="H30" i="14"/>
  <c r="H60" i="14" s="1"/>
  <c r="H67" i="14" s="1"/>
  <c r="H72" i="14" s="1"/>
  <c r="G22" i="14"/>
  <c r="G30" i="14"/>
  <c r="G60" i="14" s="1"/>
  <c r="G61" i="14" s="1"/>
  <c r="G64" i="14" s="1"/>
  <c r="G65" i="14" s="1"/>
  <c r="H25" i="16"/>
  <c r="H30" i="16" s="1"/>
  <c r="H23" i="16"/>
  <c r="J13" i="16"/>
  <c r="L13" i="16" s="1"/>
  <c r="E25" i="16"/>
  <c r="E30" i="16" s="1"/>
  <c r="E23" i="16"/>
  <c r="K25" i="16"/>
  <c r="K30" i="16" s="1"/>
  <c r="K23" i="16"/>
  <c r="I62" i="16"/>
  <c r="I65" i="16" s="1"/>
  <c r="I66" i="16" s="1"/>
  <c r="I68" i="16"/>
  <c r="I74" i="16" s="1"/>
  <c r="F31" i="16"/>
  <c r="F61" i="16" s="1"/>
  <c r="H55" i="15"/>
  <c r="E59" i="15"/>
  <c r="H59" i="15" s="1"/>
  <c r="F22" i="15"/>
  <c r="F24" i="15"/>
  <c r="F29" i="15" s="1"/>
  <c r="H12" i="15"/>
  <c r="E24" i="15"/>
  <c r="E22" i="15"/>
  <c r="J24" i="14"/>
  <c r="J12" i="14"/>
  <c r="I22" i="14"/>
  <c r="I30" i="14" s="1"/>
  <c r="I60" i="14" s="1"/>
  <c r="J26" i="14"/>
  <c r="J22" i="14"/>
  <c r="F30" i="14"/>
  <c r="F60" i="14" s="1"/>
  <c r="J29" i="14"/>
  <c r="E30" i="14"/>
  <c r="J12" i="1"/>
  <c r="I22" i="1"/>
  <c r="F29" i="1"/>
  <c r="F30" i="1" s="1"/>
  <c r="F55" i="1" s="1"/>
  <c r="F56" i="1" s="1"/>
  <c r="I29" i="1"/>
  <c r="G29" i="1"/>
  <c r="G30" i="1" s="1"/>
  <c r="G55" i="1" s="1"/>
  <c r="J26" i="1"/>
  <c r="H24" i="1"/>
  <c r="H29" i="1" s="1"/>
  <c r="H22" i="1"/>
  <c r="E29" i="1"/>
  <c r="P75" i="18" l="1"/>
  <c r="H22" i="15"/>
  <c r="G67" i="14"/>
  <c r="G72" i="14" s="1"/>
  <c r="F30" i="15"/>
  <c r="F60" i="15" s="1"/>
  <c r="F61" i="15" s="1"/>
  <c r="I30" i="1"/>
  <c r="I55" i="1" s="1"/>
  <c r="I56" i="1" s="1"/>
  <c r="H61" i="14"/>
  <c r="H64" i="14" s="1"/>
  <c r="H65" i="14" s="1"/>
  <c r="G56" i="1"/>
  <c r="G59" i="1" s="1"/>
  <c r="G60" i="1" s="1"/>
  <c r="K31" i="16"/>
  <c r="K61" i="16" s="1"/>
  <c r="K62" i="16" s="1"/>
  <c r="K65" i="16" s="1"/>
  <c r="K66" i="16" s="1"/>
  <c r="E31" i="16"/>
  <c r="H31" i="16"/>
  <c r="H61" i="16" s="1"/>
  <c r="H68" i="16" s="1"/>
  <c r="H74" i="16" s="1"/>
  <c r="G31" i="16"/>
  <c r="G61" i="16" s="1"/>
  <c r="G68" i="16" s="1"/>
  <c r="G74" i="16" s="1"/>
  <c r="N74" i="18"/>
  <c r="N81" i="18"/>
  <c r="N82" i="18"/>
  <c r="N79" i="18"/>
  <c r="N83" i="18"/>
  <c r="N80" i="18"/>
  <c r="N84" i="18"/>
  <c r="N78" i="18"/>
  <c r="M74" i="18"/>
  <c r="M82" i="18"/>
  <c r="M79" i="18"/>
  <c r="M83" i="18"/>
  <c r="M80" i="18"/>
  <c r="M84" i="18"/>
  <c r="M81" i="18"/>
  <c r="M78" i="18"/>
  <c r="G68" i="18"/>
  <c r="G74" i="18" s="1"/>
  <c r="G75" i="18" s="1"/>
  <c r="G61" i="15"/>
  <c r="G64" i="15" s="1"/>
  <c r="G65" i="15" s="1"/>
  <c r="H62" i="18"/>
  <c r="H65" i="18" s="1"/>
  <c r="H66" i="18" s="1"/>
  <c r="H68" i="18"/>
  <c r="H74" i="18" s="1"/>
  <c r="H75" i="18" s="1"/>
  <c r="F62" i="18"/>
  <c r="F65" i="18" s="1"/>
  <c r="F66" i="18" s="1"/>
  <c r="F68" i="18"/>
  <c r="F74" i="18" s="1"/>
  <c r="F75" i="18" s="1"/>
  <c r="J25" i="18"/>
  <c r="E30" i="18"/>
  <c r="L30" i="18"/>
  <c r="Q25" i="18"/>
  <c r="H59" i="17"/>
  <c r="H56" i="17"/>
  <c r="H57" i="17" s="1"/>
  <c r="H67" i="17" s="1"/>
  <c r="J21" i="17"/>
  <c r="E28" i="17"/>
  <c r="J23" i="17"/>
  <c r="F29" i="17"/>
  <c r="F54" i="17" s="1"/>
  <c r="F55" i="17" s="1"/>
  <c r="I29" i="17"/>
  <c r="I54" i="17" s="1"/>
  <c r="G56" i="17"/>
  <c r="G57" i="17" s="1"/>
  <c r="G67" i="17" s="1"/>
  <c r="G59" i="17"/>
  <c r="J24" i="1"/>
  <c r="J22" i="1"/>
  <c r="G62" i="16"/>
  <c r="G65" i="16" s="1"/>
  <c r="G66" i="16" s="1"/>
  <c r="J25" i="16"/>
  <c r="J23" i="16"/>
  <c r="L23" i="16" s="1"/>
  <c r="K68" i="16"/>
  <c r="K74" i="16" s="1"/>
  <c r="F68" i="16"/>
  <c r="F74" i="16" s="1"/>
  <c r="F62" i="16"/>
  <c r="F65" i="16" s="1"/>
  <c r="F66" i="16" s="1"/>
  <c r="E61" i="16"/>
  <c r="H24" i="15"/>
  <c r="E29" i="15"/>
  <c r="F73" i="15"/>
  <c r="F76" i="15" s="1"/>
  <c r="F80" i="15" s="1"/>
  <c r="I67" i="14"/>
  <c r="I72" i="14" s="1"/>
  <c r="I61" i="14"/>
  <c r="I64" i="14" s="1"/>
  <c r="I65" i="14" s="1"/>
  <c r="F67" i="14"/>
  <c r="F72" i="14" s="1"/>
  <c r="F61" i="14"/>
  <c r="F64" i="14" s="1"/>
  <c r="F65" i="14" s="1"/>
  <c r="E60" i="14"/>
  <c r="J30" i="14"/>
  <c r="I59" i="1"/>
  <c r="I60" i="1" s="1"/>
  <c r="F59" i="1"/>
  <c r="F60" i="1" s="1"/>
  <c r="H30" i="1"/>
  <c r="H55" i="1" s="1"/>
  <c r="H56" i="1" s="1"/>
  <c r="E30" i="1"/>
  <c r="J29" i="1"/>
  <c r="H62" i="16" l="1"/>
  <c r="H65" i="16" s="1"/>
  <c r="H66" i="16" s="1"/>
  <c r="D85" i="15"/>
  <c r="G85" i="15" s="1"/>
  <c r="G86" i="15" s="1"/>
  <c r="G87" i="15" s="1"/>
  <c r="M85" i="18"/>
  <c r="N75" i="18"/>
  <c r="O75" i="18"/>
  <c r="N85" i="18"/>
  <c r="M75" i="18"/>
  <c r="J30" i="18"/>
  <c r="E31" i="18"/>
  <c r="L31" i="18"/>
  <c r="Q30" i="18"/>
  <c r="F56" i="17"/>
  <c r="F57" i="17" s="1"/>
  <c r="F67" i="17" s="1"/>
  <c r="F59" i="17"/>
  <c r="I55" i="17"/>
  <c r="I56" i="17" s="1"/>
  <c r="I57" i="17" s="1"/>
  <c r="I62" i="17"/>
  <c r="J28" i="17"/>
  <c r="E29" i="17"/>
  <c r="J30" i="16"/>
  <c r="L25" i="16"/>
  <c r="E68" i="16"/>
  <c r="E62" i="16"/>
  <c r="F64" i="15"/>
  <c r="D84" i="15"/>
  <c r="F84" i="15" s="1"/>
  <c r="F86" i="15" s="1"/>
  <c r="F87" i="15" s="1"/>
  <c r="H29" i="15"/>
  <c r="E30" i="15"/>
  <c r="J64" i="14"/>
  <c r="J60" i="14"/>
  <c r="E67" i="14"/>
  <c r="E61" i="14"/>
  <c r="H59" i="1"/>
  <c r="J59" i="1" s="1"/>
  <c r="E55" i="1"/>
  <c r="J30" i="1"/>
  <c r="L61" i="18" l="1"/>
  <c r="Q31" i="18"/>
  <c r="E61" i="18"/>
  <c r="J31" i="18"/>
  <c r="E54" i="17"/>
  <c r="E55" i="17" s="1"/>
  <c r="J29" i="17"/>
  <c r="I65" i="17"/>
  <c r="J65" i="17" s="1"/>
  <c r="J62" i="17"/>
  <c r="J31" i="16"/>
  <c r="L30" i="16"/>
  <c r="E74" i="16"/>
  <c r="E64" i="16"/>
  <c r="H30" i="15"/>
  <c r="E60" i="15"/>
  <c r="F65" i="15"/>
  <c r="H64" i="15"/>
  <c r="E72" i="14"/>
  <c r="J72" i="14" s="1"/>
  <c r="J67" i="14"/>
  <c r="J61" i="14"/>
  <c r="E63" i="14"/>
  <c r="E56" i="1"/>
  <c r="H60" i="1"/>
  <c r="J55" i="1"/>
  <c r="Q61" i="18" l="1"/>
  <c r="L68" i="18"/>
  <c r="L62" i="18"/>
  <c r="J61" i="18"/>
  <c r="E68" i="18"/>
  <c r="E62" i="18"/>
  <c r="J54" i="17"/>
  <c r="J61" i="16"/>
  <c r="L31" i="16"/>
  <c r="L64" i="16"/>
  <c r="E66" i="16"/>
  <c r="E73" i="15"/>
  <c r="H60" i="15"/>
  <c r="E61" i="15"/>
  <c r="J63" i="14"/>
  <c r="E65" i="14"/>
  <c r="J65" i="14" s="1"/>
  <c r="E58" i="1"/>
  <c r="E60" i="1" s="1"/>
  <c r="J56" i="1"/>
  <c r="Q62" i="18" l="1"/>
  <c r="L65" i="18"/>
  <c r="L78" i="18" s="1"/>
  <c r="Q78" i="18" s="1"/>
  <c r="J62" i="18"/>
  <c r="E65" i="18"/>
  <c r="L74" i="18"/>
  <c r="Q68" i="18"/>
  <c r="J68" i="18"/>
  <c r="E74" i="18"/>
  <c r="J55" i="17"/>
  <c r="E56" i="17"/>
  <c r="E59" i="17"/>
  <c r="J59" i="17" s="1"/>
  <c r="J68" i="16"/>
  <c r="J62" i="16"/>
  <c r="L61" i="16"/>
  <c r="D83" i="15"/>
  <c r="E83" i="15" s="1"/>
  <c r="E86" i="15" s="1"/>
  <c r="H86" i="15" s="1"/>
  <c r="H93" i="15" s="1"/>
  <c r="H61" i="15"/>
  <c r="E63" i="15"/>
  <c r="E76" i="15"/>
  <c r="E80" i="15" s="1"/>
  <c r="H73" i="15"/>
  <c r="H76" i="15" s="1"/>
  <c r="J60" i="1"/>
  <c r="J58" i="1"/>
  <c r="L81" i="18" l="1"/>
  <c r="Q81" i="18" s="1"/>
  <c r="L84" i="18"/>
  <c r="Q84" i="18" s="1"/>
  <c r="L80" i="18"/>
  <c r="Q80" i="18" s="1"/>
  <c r="L83" i="18"/>
  <c r="Q83" i="18" s="1"/>
  <c r="L79" i="18"/>
  <c r="L82" i="18"/>
  <c r="Q82" i="18" s="1"/>
  <c r="J74" i="18"/>
  <c r="J75" i="18" s="1"/>
  <c r="E75" i="18"/>
  <c r="Q74" i="18"/>
  <c r="L75" i="18"/>
  <c r="J65" i="18"/>
  <c r="E66" i="18"/>
  <c r="J66" i="18" s="1"/>
  <c r="L66" i="18"/>
  <c r="Q66" i="18" s="1"/>
  <c r="Q65" i="18"/>
  <c r="E57" i="17"/>
  <c r="J56" i="17"/>
  <c r="J65" i="16"/>
  <c r="L62" i="16"/>
  <c r="J74" i="16"/>
  <c r="L68" i="16"/>
  <c r="L74" i="16" s="1"/>
  <c r="H80" i="15"/>
  <c r="H92" i="15" s="1"/>
  <c r="H94" i="15" s="1"/>
  <c r="H90" i="15"/>
  <c r="E87" i="15"/>
  <c r="H87" i="15" s="1"/>
  <c r="E65" i="15"/>
  <c r="H65" i="15" s="1"/>
  <c r="H63" i="15"/>
  <c r="L85" i="18" l="1"/>
  <c r="Q85" i="18" s="1"/>
  <c r="Q79" i="18"/>
  <c r="Q75" i="18"/>
  <c r="J57" i="17"/>
  <c r="E67" i="17"/>
  <c r="J67" i="17" s="1"/>
  <c r="J66" i="16"/>
  <c r="L66" i="16" s="1"/>
  <c r="L65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Ming Wan</author>
  </authors>
  <commentList>
    <comment ref="E6" authorId="0" shapeId="0" xr:uid="{157F4375-E579-4A50-A492-01B70DE20405}">
      <text>
        <r>
          <rPr>
            <b/>
            <sz val="9"/>
            <color indexed="81"/>
            <rFont val="Tahoma"/>
            <family val="2"/>
          </rPr>
          <t>Millie:</t>
        </r>
        <r>
          <rPr>
            <sz val="9"/>
            <color indexed="81"/>
            <rFont val="Tahoma"/>
            <family val="2"/>
          </rPr>
          <t xml:space="preserve">
ONR 6mon : 6mon split
ARO 5mon : 7mon split
Please see BAA details</t>
        </r>
      </text>
    </comment>
  </commentList>
</comments>
</file>

<file path=xl/sharedStrings.xml><?xml version="1.0" encoding="utf-8"?>
<sst xmlns="http://schemas.openxmlformats.org/spreadsheetml/2006/main" count="912" uniqueCount="329">
  <si>
    <t>TOTAL DIRECT AND INDIRECT COSTS</t>
  </si>
  <si>
    <t>J.</t>
  </si>
  <si>
    <t>TOTAL INDIRECT COSTS</t>
  </si>
  <si>
    <t>I.</t>
  </si>
  <si>
    <t>TOTAL DIRECT COSTS (A THROUGH G)</t>
  </si>
  <si>
    <t>H.</t>
  </si>
  <si>
    <t>5. SUBCONTRACTS</t>
  </si>
  <si>
    <t>3. CONSULTANT SERVICES</t>
  </si>
  <si>
    <t>1. MATERIALS AND SUPPLIES</t>
  </si>
  <si>
    <t>OTHER DIRECT COSTS</t>
  </si>
  <si>
    <t xml:space="preserve">G. </t>
  </si>
  <si>
    <t>(  ) TOTAL PARTICIPANT COSTS</t>
  </si>
  <si>
    <t>4. OTHER</t>
  </si>
  <si>
    <t>3. SUBSISTENCE</t>
  </si>
  <si>
    <t>2. TRAVEL</t>
  </si>
  <si>
    <t>1. STIPENDS</t>
  </si>
  <si>
    <t>PARTICIPANT SUPPORT COSTS</t>
  </si>
  <si>
    <t>F.</t>
  </si>
  <si>
    <t>2. FOREIGN</t>
  </si>
  <si>
    <t>TRAVEL</t>
  </si>
  <si>
    <t>E.</t>
  </si>
  <si>
    <t>TOTAL PERMANENT EQUIPMENT</t>
  </si>
  <si>
    <t>D.</t>
  </si>
  <si>
    <t>TOTAL SALARIES, WAGES AND FRINGE BENEFITS (A+B+C)</t>
  </si>
  <si>
    <t>C.</t>
  </si>
  <si>
    <t>TOTAL SALARIES AND WAGES (A+B)</t>
  </si>
  <si>
    <t>6. (  ) OTHER</t>
  </si>
  <si>
    <t>5. (  ) SECRETARIAL-CLERICAL</t>
  </si>
  <si>
    <t>4. ( ) UNDERGRADUATE STUDENTS</t>
  </si>
  <si>
    <t>B.</t>
  </si>
  <si>
    <t>A.</t>
  </si>
  <si>
    <t>Inflation</t>
  </si>
  <si>
    <t>Yr 5</t>
  </si>
  <si>
    <t>Yr 4</t>
  </si>
  <si>
    <t>Yr 3</t>
  </si>
  <si>
    <t>Yr 2</t>
  </si>
  <si>
    <t>Yr 1</t>
  </si>
  <si>
    <t>Year 5</t>
  </si>
  <si>
    <t>Year 4</t>
  </si>
  <si>
    <t>Year 3</t>
  </si>
  <si>
    <t>Year 2</t>
  </si>
  <si>
    <t>Year 1</t>
  </si>
  <si>
    <t xml:space="preserve">SENIOR PERSONNEL:  </t>
  </si>
  <si>
    <t xml:space="preserve">1. DOMESTIC </t>
  </si>
  <si>
    <t xml:space="preserve">FRINGE BENEFITS </t>
  </si>
  <si>
    <t xml:space="preserve">PERMANENT EQUIPMENT </t>
  </si>
  <si>
    <t xml:space="preserve">TOTAL FRINGE BENEFITS </t>
  </si>
  <si>
    <t>TOTAL TRAVEL COSTS</t>
  </si>
  <si>
    <t>TOTAL OTHER DIRECT COSTS</t>
  </si>
  <si>
    <t>TOTAL Project</t>
  </si>
  <si>
    <t>2. (  ) OTHER PROFESSIONALS (TECHNICIAN, PROGRAMMER)</t>
  </si>
  <si>
    <t>1. (  ) POSTDOCTORAL SCHOLAR</t>
  </si>
  <si>
    <t>GRA FRINGE</t>
  </si>
  <si>
    <t>Solicitation Funding Restriction</t>
  </si>
  <si>
    <t>New proposal eRouting</t>
  </si>
  <si>
    <t>To start a new proposal erouting, we need the following info.</t>
  </si>
  <si>
    <r>
      <t>1)</t>
    </r>
    <r>
      <rPr>
        <sz val="7"/>
        <color rgb="FF0000FF"/>
        <rFont val="Times New Roman"/>
        <family val="1"/>
      </rPr>
      <t xml:space="preserve">    </t>
    </r>
    <r>
      <rPr>
        <sz val="11"/>
        <color rgb="FF0000FF"/>
        <rFont val="Tahoma"/>
        <family val="2"/>
      </rPr>
      <t>Solicitation#</t>
    </r>
  </si>
  <si>
    <r>
      <t>2)</t>
    </r>
    <r>
      <rPr>
        <sz val="7"/>
        <color rgb="FF0000FF"/>
        <rFont val="Times New Roman"/>
        <family val="1"/>
      </rPr>
      <t xml:space="preserve">    </t>
    </r>
    <r>
      <rPr>
        <sz val="11"/>
        <color rgb="FF0000FF"/>
        <rFont val="Tahoma"/>
        <family val="2"/>
      </rPr>
      <t>Project title</t>
    </r>
  </si>
  <si>
    <r>
      <t>3)</t>
    </r>
    <r>
      <rPr>
        <sz val="7"/>
        <color rgb="FF0000FF"/>
        <rFont val="Times New Roman"/>
        <family val="1"/>
      </rPr>
      <t xml:space="preserve">    </t>
    </r>
    <r>
      <rPr>
        <sz val="11"/>
        <color rgb="FF0000FF"/>
        <rFont val="Tahoma"/>
        <family val="2"/>
      </rPr>
      <t>Performance Period</t>
    </r>
  </si>
  <si>
    <r>
      <t>4)</t>
    </r>
    <r>
      <rPr>
        <sz val="7"/>
        <color rgb="FF0000FF"/>
        <rFont val="Times New Roman"/>
        <family val="1"/>
      </rPr>
      <t xml:space="preserve">    </t>
    </r>
    <r>
      <rPr>
        <sz val="11"/>
        <color rgb="FF0000FF"/>
        <rFont val="Tahoma"/>
        <family val="2"/>
      </rPr>
      <t>SOW (short draft)</t>
    </r>
  </si>
  <si>
    <r>
      <t>5)</t>
    </r>
    <r>
      <rPr>
        <sz val="7"/>
        <color rgb="FF0000FF"/>
        <rFont val="Times New Roman"/>
        <family val="1"/>
      </rPr>
      <t xml:space="preserve">    </t>
    </r>
    <r>
      <rPr>
        <sz val="11"/>
        <color rgb="FF0000FF"/>
        <rFont val="Tahoma"/>
        <family val="2"/>
      </rPr>
      <t>Budget plan</t>
    </r>
  </si>
  <si>
    <r>
      <t>6)</t>
    </r>
    <r>
      <rPr>
        <sz val="7"/>
        <color rgb="FF0000FF"/>
        <rFont val="Times New Roman"/>
        <family val="1"/>
      </rPr>
      <t xml:space="preserve">    </t>
    </r>
    <r>
      <rPr>
        <sz val="11"/>
        <color rgb="FF0000FF"/>
        <rFont val="Tahoma"/>
        <family val="2"/>
      </rPr>
      <t>Budget justification if you have</t>
    </r>
  </si>
  <si>
    <r>
      <t>7)</t>
    </r>
    <r>
      <rPr>
        <sz val="7"/>
        <color rgb="FF0000FF"/>
        <rFont val="Times New Roman"/>
        <family val="1"/>
      </rPr>
      <t xml:space="preserve">    </t>
    </r>
    <r>
      <rPr>
        <sz val="11"/>
        <color rgb="FF0000FF"/>
        <rFont val="Tahoma"/>
        <family val="2"/>
      </rPr>
      <t>Sponsor profile: name, address, admin and technical contact, tel &amp; email</t>
    </r>
  </si>
  <si>
    <r>
      <t>8)</t>
    </r>
    <r>
      <rPr>
        <sz val="7"/>
        <color rgb="FF0000FF"/>
        <rFont val="Times New Roman"/>
        <family val="1"/>
      </rPr>
      <t xml:space="preserve">    </t>
    </r>
    <r>
      <rPr>
        <sz val="11"/>
        <color rgb="FF0000FF"/>
        <rFont val="Tahoma"/>
        <family val="2"/>
      </rPr>
      <t>Any special review items: IRB, IACUC, Export Control, COI, etc.</t>
    </r>
  </si>
  <si>
    <t>Subcontracts</t>
  </si>
  <si>
    <t>We need the following docs from every subcontractors.</t>
  </si>
  <si>
    <r>
      <t>1)</t>
    </r>
    <r>
      <rPr>
        <sz val="7"/>
        <color rgb="FF0000FF"/>
        <rFont val="Times New Roman"/>
        <family val="1"/>
      </rPr>
      <t xml:space="preserve">    </t>
    </r>
    <r>
      <rPr>
        <sz val="11"/>
        <color rgb="FF0000FF"/>
        <rFont val="Tahoma"/>
        <family val="2"/>
      </rPr>
      <t>LOI (with institutional authorized representative signature)</t>
    </r>
  </si>
  <si>
    <r>
      <t>2)</t>
    </r>
    <r>
      <rPr>
        <sz val="7"/>
        <color rgb="FF0000FF"/>
        <rFont val="Times New Roman"/>
        <family val="1"/>
      </rPr>
      <t xml:space="preserve">    </t>
    </r>
    <r>
      <rPr>
        <sz val="11"/>
        <color rgb="FF0000FF"/>
        <rFont val="Tahoma"/>
        <family val="2"/>
      </rPr>
      <t>SOW (subaward portion)</t>
    </r>
  </si>
  <si>
    <r>
      <t>3)</t>
    </r>
    <r>
      <rPr>
        <sz val="7"/>
        <color rgb="FF0000FF"/>
        <rFont val="Times New Roman"/>
        <family val="1"/>
      </rPr>
      <t xml:space="preserve">    </t>
    </r>
    <r>
      <rPr>
        <sz val="11"/>
        <color rgb="FF0000FF"/>
        <rFont val="Tahoma"/>
        <family val="2"/>
      </rPr>
      <t>Budget (subaward portion, excel format)</t>
    </r>
  </si>
  <si>
    <r>
      <t>4)</t>
    </r>
    <r>
      <rPr>
        <sz val="7"/>
        <color rgb="FF0000FF"/>
        <rFont val="Times New Roman"/>
        <family val="1"/>
      </rPr>
      <t xml:space="preserve">    </t>
    </r>
    <r>
      <rPr>
        <sz val="11"/>
        <color rgb="FF0000FF"/>
        <rFont val="Tahoma"/>
        <family val="2"/>
      </rPr>
      <t>Budget justification (subaward portion)</t>
    </r>
  </si>
  <si>
    <r>
      <t>5)</t>
    </r>
    <r>
      <rPr>
        <sz val="7"/>
        <color rgb="FF0000FF"/>
        <rFont val="Times New Roman"/>
        <family val="1"/>
      </rPr>
      <t xml:space="preserve">    </t>
    </r>
    <r>
      <rPr>
        <sz val="11"/>
        <color rgb="FF0000FF"/>
        <rFont val="Tahoma"/>
        <family val="2"/>
      </rPr>
      <t>Subrecipient profile (including institution name, address, contact info, tel, email, NSF institution registration#)</t>
    </r>
  </si>
  <si>
    <r>
      <t>6)</t>
    </r>
    <r>
      <rPr>
        <sz val="7"/>
        <color rgb="FF0000FF"/>
        <rFont val="Times New Roman"/>
        <family val="1"/>
      </rPr>
      <t xml:space="preserve">    </t>
    </r>
    <r>
      <rPr>
        <sz val="11"/>
        <color rgb="FF0000FF"/>
        <rFont val="Tahoma"/>
        <family val="2"/>
      </rPr>
      <t>Biosketch for senior personnel</t>
    </r>
  </si>
  <si>
    <r>
      <t>7)</t>
    </r>
    <r>
      <rPr>
        <sz val="7"/>
        <color rgb="FF0000FF"/>
        <rFont val="Times New Roman"/>
        <family val="1"/>
      </rPr>
      <t xml:space="preserve">    </t>
    </r>
    <r>
      <rPr>
        <sz val="11"/>
        <color rgb="FF0000FF"/>
        <rFont val="Tahoma"/>
        <family val="2"/>
      </rPr>
      <t>C&amp;P Support form for every senior personnel</t>
    </r>
  </si>
  <si>
    <r>
      <t>8)</t>
    </r>
    <r>
      <rPr>
        <sz val="7"/>
        <color rgb="FF0000FF"/>
        <rFont val="Times New Roman"/>
        <family val="1"/>
      </rPr>
      <t xml:space="preserve">    </t>
    </r>
    <r>
      <rPr>
        <sz val="11"/>
        <color rgb="FF0000FF"/>
        <rFont val="Tahoma"/>
        <family val="2"/>
      </rPr>
      <t>COA for senior personnel</t>
    </r>
  </si>
  <si>
    <r>
      <t>9)</t>
    </r>
    <r>
      <rPr>
        <sz val="7"/>
        <color rgb="FF0000FF"/>
        <rFont val="Times New Roman"/>
        <family val="1"/>
      </rPr>
      <t xml:space="preserve">    </t>
    </r>
    <r>
      <rPr>
        <sz val="11"/>
        <color rgb="FF0000FF"/>
        <rFont val="Tahoma"/>
        <family val="2"/>
      </rPr>
      <t>Other documents the solicitation required</t>
    </r>
  </si>
  <si>
    <t>Effort</t>
  </si>
  <si>
    <t>Step II: all doctoral students who have not advanced to candidacy</t>
  </si>
  <si>
    <t>Step III: all doctoral students officially advanced to candidacy</t>
  </si>
  <si>
    <t>Based on $15.45/hr @ 10/hours/ week , *4week/month* 9mon</t>
  </si>
  <si>
    <t>CoPI</t>
  </si>
  <si>
    <t>summer faculty, undergrad</t>
  </si>
  <si>
    <t>Grad</t>
  </si>
  <si>
    <t>Undergrad FRINGE</t>
  </si>
  <si>
    <t xml:space="preserve">OTHER PERSONNEL </t>
  </si>
  <si>
    <t>Fall 2021 &amp; Spring 2022</t>
  </si>
  <si>
    <t>Per Credit Hour</t>
  </si>
  <si>
    <t>Example of 10 credits</t>
  </si>
  <si>
    <t>Credit Hours</t>
  </si>
  <si>
    <t>1 </t>
  </si>
  <si>
    <t>*Tuition Resident</t>
  </si>
  <si>
    <t>*Tuition Non-Resident</t>
  </si>
  <si>
    <t>*Total Fees (Flat fee)</t>
  </si>
  <si>
    <t>Total Resident</t>
  </si>
  <si>
    <t>Total Non-Resident</t>
  </si>
  <si>
    <t>Graduate Tuition &amp; Fees</t>
  </si>
  <si>
    <t>2 semesters</t>
  </si>
  <si>
    <t>Step II 12month GRA</t>
  </si>
  <si>
    <t>Total Project Costs</t>
  </si>
  <si>
    <t>Object Code</t>
  </si>
  <si>
    <t>Group</t>
  </si>
  <si>
    <t>Wage Object Codes and Descriptions</t>
  </si>
  <si>
    <t>Faculty Fringe Rate</t>
  </si>
  <si>
    <t>1011, 1012, 1015, 1016, 1018 -- Includes 12-month and academic year faculty (also includes acting and admin increments). Excludes contractual and hourly faculty.</t>
  </si>
  <si>
    <t>Staff Fringe Rate</t>
  </si>
  <si>
    <t>1013, 1014 -- Includes exempt and non-exempt staff</t>
  </si>
  <si>
    <t>Limited Employees Fringe Rate</t>
  </si>
  <si>
    <t>1020, 2067, 2068, 2069, 2072, 2073, 2090 -- Includes contractual faculty and staff and graduate assistants</t>
  </si>
  <si>
    <t>Legislated Employees Fringe Rates</t>
  </si>
  <si>
    <t>2071, 2074, 2075, 2080, 2081, 2100, 2120, 1099, 2099 -- Includes students with hourly wages, and most faculty/staff additional pays</t>
  </si>
  <si>
    <t>Staff Fringe</t>
  </si>
  <si>
    <t>Staff</t>
  </si>
  <si>
    <t>AY Faculty, PTK, Postdoc</t>
  </si>
  <si>
    <t>FY22</t>
  </si>
  <si>
    <t>Fall 2022 &amp; Spring 2023</t>
  </si>
  <si>
    <t xml:space="preserve">Summary 3-year </t>
  </si>
  <si>
    <t>Total</t>
  </si>
  <si>
    <t>Nights/ Days</t>
  </si>
  <si>
    <t># of travelers</t>
  </si>
  <si>
    <t>Rate</t>
  </si>
  <si>
    <t>Hotel</t>
  </si>
  <si>
    <t>Per diem</t>
  </si>
  <si>
    <t>Airfare</t>
  </si>
  <si>
    <t>Registration &amp; Abstract Fees</t>
  </si>
  <si>
    <t>Incidentals (parking, taxi, internet)</t>
  </si>
  <si>
    <t>Organized Research</t>
  </si>
  <si>
    <t>FY24-FY26</t>
  </si>
  <si>
    <t>DoD Contract</t>
  </si>
  <si>
    <t>Grad Tuition - Step III</t>
  </si>
  <si>
    <t>5years</t>
  </si>
  <si>
    <t>11/1/27 - 4/30/28   6months</t>
  </si>
  <si>
    <t>11/1/26 - 10/31/27   12months</t>
  </si>
  <si>
    <t>5/1/26 - 10/31/26   6months</t>
  </si>
  <si>
    <t>11/1/25 - 4/30/26   6months</t>
  </si>
  <si>
    <t>11/1/24 - 10/31/25   12months</t>
  </si>
  <si>
    <t>11/1/23 - 10/31/24   12months</t>
  </si>
  <si>
    <t xml:space="preserve">Total </t>
  </si>
  <si>
    <t>BP6</t>
  </si>
  <si>
    <t>BP5</t>
  </si>
  <si>
    <t>BP4 -2</t>
  </si>
  <si>
    <t>BP4 - 1</t>
  </si>
  <si>
    <t>BP3</t>
  </si>
  <si>
    <t>BP2</t>
  </si>
  <si>
    <t>BP1</t>
  </si>
  <si>
    <t>New Meal Rates:</t>
  </si>
  <si>
    <t>B - $15</t>
  </si>
  <si>
    <t>L - $18</t>
  </si>
  <si>
    <t>D - $30</t>
  </si>
  <si>
    <t>      $63</t>
  </si>
  <si>
    <t>New Mileage Rate: 0.625 per mile</t>
  </si>
  <si>
    <t>Domestic</t>
  </si>
  <si>
    <t>YR1</t>
  </si>
  <si>
    <t>Conference</t>
  </si>
  <si>
    <t>#Persons</t>
  </si>
  <si>
    <t>Trips</t>
  </si>
  <si>
    <t>Days</t>
  </si>
  <si>
    <t xml:space="preserve">Registration </t>
  </si>
  <si>
    <t>Lodging</t>
  </si>
  <si>
    <t>Car rental / taxi</t>
  </si>
  <si>
    <t>Destination - TBD</t>
  </si>
  <si>
    <t>Project Review Meeting</t>
  </si>
  <si>
    <t>Total (a)</t>
  </si>
  <si>
    <t>https://billpay.umd.edu/phdTuition</t>
  </si>
  <si>
    <t>https://billpay.umd.edu/GraduateTuition</t>
  </si>
  <si>
    <t>Base Salary</t>
  </si>
  <si>
    <t xml:space="preserve">(    ) TOTAL SENIOR PERSONNEL </t>
  </si>
  <si>
    <t>PI</t>
  </si>
  <si>
    <t>Postdoc &amp; PTK Fringe</t>
  </si>
  <si>
    <r>
      <rPr>
        <b/>
        <u/>
        <sz val="14"/>
        <rFont val="Calibri"/>
        <family val="2"/>
      </rPr>
      <t>A. James Clark School of Engineering</t>
    </r>
  </si>
  <si>
    <r>
      <rPr>
        <b/>
        <u/>
        <sz val="14"/>
        <rFont val="Calibri"/>
        <family val="2"/>
      </rPr>
      <t>Graduate Assistantship Stipends</t>
    </r>
  </si>
  <si>
    <r>
      <rPr>
        <b/>
        <u/>
        <sz val="14"/>
        <rFont val="Calibri"/>
        <family val="2"/>
      </rPr>
      <t>FY23  - Effective November 1, 2022 (COLA)</t>
    </r>
  </si>
  <si>
    <r>
      <rPr>
        <b/>
        <sz val="11"/>
        <rFont val="Calibri"/>
        <family val="2"/>
      </rPr>
      <t>9-month Assistantship</t>
    </r>
  </si>
  <si>
    <r>
      <rPr>
        <b/>
        <sz val="11"/>
        <rFont val="Calibri"/>
        <family val="2"/>
      </rPr>
      <t>12-month Assistantship</t>
    </r>
  </si>
  <si>
    <r>
      <rPr>
        <sz val="11"/>
        <rFont val="Calibri"/>
        <family val="2"/>
      </rPr>
      <t>Full</t>
    </r>
  </si>
  <si>
    <r>
      <rPr>
        <sz val="11"/>
        <rFont val="Calibri"/>
        <family val="2"/>
      </rPr>
      <t>Half</t>
    </r>
  </si>
  <si>
    <r>
      <rPr>
        <sz val="11"/>
        <rFont val="Calibri"/>
        <family val="2"/>
      </rPr>
      <t>Step 1</t>
    </r>
  </si>
  <si>
    <r>
      <rPr>
        <sz val="11"/>
        <rFont val="Calibri"/>
        <family val="2"/>
      </rPr>
      <t>Step II</t>
    </r>
  </si>
  <si>
    <r>
      <rPr>
        <sz val="11"/>
        <rFont val="Calibri"/>
        <family val="2"/>
      </rPr>
      <t>Step III</t>
    </r>
  </si>
  <si>
    <r>
      <rPr>
        <b/>
        <sz val="11"/>
        <rFont val="Calibri"/>
        <family val="2"/>
      </rPr>
      <t>Clark School Summer Rates</t>
    </r>
  </si>
  <si>
    <t>Step I 12month GRA</t>
  </si>
  <si>
    <t>Step III 12month GRA</t>
  </si>
  <si>
    <t xml:space="preserve">FY23 </t>
  </si>
  <si>
    <t>Fringe Rate</t>
  </si>
  <si>
    <t>Tuition Rate</t>
  </si>
  <si>
    <t>F&amp;A Rate</t>
  </si>
  <si>
    <t>FY23</t>
  </si>
  <si>
    <t>FY24 &amp; beyond</t>
  </si>
  <si>
    <t>PART-TIME  PHD CANDIDATE  </t>
  </si>
  <si>
    <t>PhD Candidacy In-State Tuition - per semester</t>
  </si>
  <si>
    <t>https://provost.umd.edu/fringe-benefit-rates/fringe-rates</t>
  </si>
  <si>
    <t>https://ora.umd.edu/resources/fa</t>
  </si>
  <si>
    <t>ME</t>
  </si>
  <si>
    <t>AE</t>
  </si>
  <si>
    <t>xxx</t>
  </si>
  <si>
    <t>Grant/ Contract Program &amp; FOA /BAA# (e.g. NSF 21-509)</t>
  </si>
  <si>
    <t>Sub -2</t>
  </si>
  <si>
    <t>Sub -3</t>
  </si>
  <si>
    <t>UCLA</t>
  </si>
  <si>
    <t>GT</t>
  </si>
  <si>
    <t>UMB</t>
  </si>
  <si>
    <t>Grant/ Contract Program &amp; FOA /BAA# (e.g. DOE EERE DE-FOA-0002611)</t>
  </si>
  <si>
    <t>UMD</t>
  </si>
  <si>
    <t>Prime</t>
  </si>
  <si>
    <t>Sub -1</t>
  </si>
  <si>
    <t>UMD IDC on Subs</t>
  </si>
  <si>
    <t>NIH R21 Modular Budget (e.g. RFA-EY-21-001)</t>
  </si>
  <si>
    <t>three-year funding period. No more than $200,000 total direct costs may be requested in any single year.</t>
  </si>
  <si>
    <r>
      <t>Application budgets may not exceed $400,000 </t>
    </r>
    <r>
      <rPr>
        <b/>
        <sz val="11"/>
        <rFont val="Calibri"/>
        <family val="2"/>
        <scheme val="minor"/>
      </rPr>
      <t>total direct costs</t>
    </r>
    <r>
      <rPr>
        <sz val="11"/>
        <rFont val="Calibri"/>
        <family val="2"/>
        <scheme val="minor"/>
      </rPr>
      <t xml:space="preserve"> over a maximum </t>
    </r>
  </si>
  <si>
    <t>Consortium#1 DC</t>
  </si>
  <si>
    <t>Consortium#2 DC</t>
  </si>
  <si>
    <t>A. Direct Costs</t>
  </si>
  <si>
    <t xml:space="preserve">UMD Prime </t>
  </si>
  <si>
    <t>Direct Cost Less Consortium Indirect - (F&amp;A)</t>
  </si>
  <si>
    <t>Consortium Indirect (F&amp;A)</t>
  </si>
  <si>
    <t>Consortium#1 -  Indirect (F&amp;A)</t>
  </si>
  <si>
    <t>Consortium#2 -  Indirect (F&amp;A)</t>
  </si>
  <si>
    <t>Total Direct Costs</t>
  </si>
  <si>
    <t>NIH funding restriction target $400K</t>
  </si>
  <si>
    <t>B. Indirect (F&amp;A) Costs</t>
  </si>
  <si>
    <t>MTDC Based F&amp;A Costs</t>
  </si>
  <si>
    <t>Indirect (F&amp;A) Rate</t>
  </si>
  <si>
    <t>Indirect (F&amp;A) Base</t>
  </si>
  <si>
    <t>Indirect (F&amp;A) Type</t>
  </si>
  <si>
    <t>Total Indirect (F&amp;A) Costs</t>
  </si>
  <si>
    <t xml:space="preserve">C. Total Direct and Indirect (F&amp;A) Costs </t>
  </si>
  <si>
    <t>PHS 398 Modular Budget</t>
  </si>
  <si>
    <t>Cumulative Budget Information</t>
  </si>
  <si>
    <t>1. Total Costs, Entire Project Period</t>
  </si>
  <si>
    <t>Section A, Total Direct Costs less Consortium Indirect (F&amp;A) for Entire Project Period</t>
  </si>
  <si>
    <t>Section A, Total Consortium Indirect (F&amp;A) for Entire Project Period</t>
  </si>
  <si>
    <t>Section A, Total Direct Costs for Entire Project Period</t>
  </si>
  <si>
    <t>Section B, Total Indirect Costs (F&amp;A) for Entire Project Period</t>
  </si>
  <si>
    <t>Section C, Total Direct &amp; Indirect (F&amp;A)Costs (A+B) for Entire Project Period</t>
  </si>
  <si>
    <t>https://www.gsa.gov/travel/plan-book/per-diem-rates</t>
  </si>
  <si>
    <t>https://www.usmd.edu/regents/bylaws/SectionVIII/VIII-11.10.pdf</t>
  </si>
  <si>
    <t>Per Diem $63/day, based on UMD domestic policy</t>
  </si>
  <si>
    <t>Hotel rate $172/night, based on GSA website Washighton DC rate</t>
  </si>
  <si>
    <t>UMD - PI</t>
  </si>
  <si>
    <t>Sub-University 1</t>
  </si>
  <si>
    <t>Sub-University 2</t>
  </si>
  <si>
    <t>Sub-University 3</t>
  </si>
  <si>
    <t>Sub-University 4</t>
  </si>
  <si>
    <t>UMD - CoPI-1</t>
  </si>
  <si>
    <t>MURI Budget Target</t>
  </si>
  <si>
    <t>BP4 - 2</t>
  </si>
  <si>
    <t>5/1/23 - 10/31/23 6months</t>
  </si>
  <si>
    <t>11/1/23 - 10/31/24 12months</t>
  </si>
  <si>
    <t>11/1/24 - 10/31/25 12months</t>
  </si>
  <si>
    <t>11/1/25 - 4/30/26 6months</t>
  </si>
  <si>
    <t>5/1/26 - 10/31/26 6months</t>
  </si>
  <si>
    <t>11/1/26 - 10/31/27 12months</t>
  </si>
  <si>
    <t>11/1/27 - 4/30/28 6months</t>
  </si>
  <si>
    <t>ONR MURI  N00014-22-S-F002</t>
  </si>
  <si>
    <t>5-years</t>
  </si>
  <si>
    <t>6m</t>
  </si>
  <si>
    <t>12m</t>
  </si>
  <si>
    <t>Sub -4</t>
  </si>
  <si>
    <t>UNC</t>
  </si>
  <si>
    <t>5/1/23 - 10/31/23   6months</t>
  </si>
  <si>
    <t>USDA-NIFA-AFRI-009003  6e. Environmental and Natural Resource Economics</t>
  </si>
  <si>
    <t xml:space="preserve">3. (   )  OTHERS </t>
  </si>
  <si>
    <t>PTK Fringe</t>
  </si>
  <si>
    <t>TOTAL INDIRECT COSTS UMD</t>
  </si>
  <si>
    <t>1) 55% of MTDC - UMD</t>
  </si>
  <si>
    <t>Sub UCSB - 30% TFFA</t>
  </si>
  <si>
    <t>Sub UNTexas - 30% TFFA</t>
  </si>
  <si>
    <t>2) 30% of TFFA (lesser)</t>
  </si>
  <si>
    <t>UMD IDC allowed</t>
  </si>
  <si>
    <t>Direct Costs</t>
  </si>
  <si>
    <t>IDC</t>
  </si>
  <si>
    <t>UCSB</t>
  </si>
  <si>
    <t>UNTexas</t>
  </si>
  <si>
    <t>Total Project</t>
  </si>
  <si>
    <t>Project Title:</t>
  </si>
  <si>
    <t>Performance Period:</t>
  </si>
  <si>
    <t>to</t>
  </si>
  <si>
    <t>12month</t>
  </si>
  <si>
    <t>Monthly</t>
  </si>
  <si>
    <t>3. (1 ) GRAD STUDENTS - Step I</t>
  </si>
  <si>
    <t xml:space="preserve">    (1 ) GRAD STUDENTS - Step II</t>
  </si>
  <si>
    <t xml:space="preserve">    (1 ) GRAD STUDENTS - Step III</t>
  </si>
  <si>
    <t>2. PUBLICATION COSTS</t>
  </si>
  <si>
    <t>ECE</t>
  </si>
  <si>
    <t>1. Tuition</t>
  </si>
  <si>
    <t>2. Stipends</t>
  </si>
  <si>
    <t>3. Travel</t>
  </si>
  <si>
    <t>4. Subsistence</t>
  </si>
  <si>
    <t>5. Other</t>
  </si>
  <si>
    <t>4. COMPUTER (ADP) SERVICES</t>
  </si>
  <si>
    <t>5. SUBAWARDS</t>
  </si>
  <si>
    <t>7. OTHER - Grad Tuition - StepII</t>
  </si>
  <si>
    <t>6. FACILITY RENTAL USER FEES</t>
  </si>
  <si>
    <t>INDIRECT COSTS BASE</t>
  </si>
  <si>
    <t>Sponsor</t>
  </si>
  <si>
    <t>Organized Research FY23</t>
  </si>
  <si>
    <t>Organized Research FY24-26</t>
  </si>
  <si>
    <t>DOD Contracts FY23</t>
  </si>
  <si>
    <t>DOD Contracts FY24-26</t>
  </si>
  <si>
    <t>Off-Campus (A-Remote)</t>
  </si>
  <si>
    <t>Off-Campus (B-Adjacent)</t>
  </si>
  <si>
    <t xml:space="preserve">IPA </t>
  </si>
  <si>
    <t>DOD Contracts Off-Campus A</t>
  </si>
  <si>
    <t>DOD Contracts Off-Campus B</t>
  </si>
  <si>
    <t>SENIOR PERSONNEL Fringe</t>
  </si>
  <si>
    <t>2. PUBLICATION COST</t>
  </si>
  <si>
    <t>Grant/ Contract Program &amp; FOA /BAA# :</t>
  </si>
  <si>
    <t>DE-FOA-0002611</t>
  </si>
  <si>
    <t>Sponsor - DOE EERE</t>
  </si>
  <si>
    <t>UMD Cost Share</t>
  </si>
  <si>
    <t>Sponsor Funding Effort</t>
  </si>
  <si>
    <t>UMD CS Effort</t>
  </si>
  <si>
    <t>TOTAL EVPR</t>
  </si>
  <si>
    <t>TOTAL Match</t>
  </si>
  <si>
    <t>GRA Fringe</t>
  </si>
  <si>
    <t>Undergrad Fringe</t>
  </si>
  <si>
    <t>Department/College/VPR Split:</t>
  </si>
  <si>
    <t>40/40/20</t>
  </si>
  <si>
    <t>College 1</t>
  </si>
  <si>
    <t>College 2</t>
  </si>
  <si>
    <t>Dept 1</t>
  </si>
  <si>
    <t>Dept 2</t>
  </si>
  <si>
    <t>Dept 3</t>
  </si>
  <si>
    <t>Dept 4</t>
  </si>
  <si>
    <t>VPR</t>
  </si>
  <si>
    <t xml:space="preserve">Total Direct costs </t>
  </si>
  <si>
    <t>Sub -5</t>
  </si>
  <si>
    <t xml:space="preserve"> ( ) TOTAL SENIOR PERSONNEL</t>
  </si>
  <si>
    <t>Tim Smith</t>
  </si>
  <si>
    <t xml:space="preserve">NIH Salary Cap </t>
  </si>
  <si>
    <t>effective 1/2/2022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</si>
</sst>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"/>
    <numFmt numFmtId="166" formatCode="#."/>
    <numFmt numFmtId="167" formatCode="#,##0.0_);[Red]\(#,##0.0\)"/>
    <numFmt numFmtId="168" formatCode="#\-#####"/>
    <numFmt numFmtId="169" formatCode="0.000%"/>
    <numFmt numFmtId="170" formatCode="0.0%"/>
    <numFmt numFmtId="171" formatCode="0.00000"/>
    <numFmt numFmtId="172" formatCode="#"/>
    <numFmt numFmtId="173" formatCode="\$#,##0"/>
    <numFmt numFmtId="174" formatCode="0.00000%"/>
  </numFmts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theme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u/>
      <sz val="11"/>
      <color indexed="12"/>
      <name val="Calibri"/>
      <family val="2"/>
      <scheme val="minor"/>
    </font>
    <font>
      <u/>
      <sz val="14"/>
      <color rgb="FF0000FF"/>
      <name val="Tahoma"/>
      <family val="2"/>
    </font>
    <font>
      <sz val="11"/>
      <color rgb="FF0000FF"/>
      <name val="Tahoma"/>
      <family val="2"/>
    </font>
    <font>
      <sz val="7"/>
      <color rgb="FF0000FF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Geneva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1"/>
      <name val="Calibri"/>
      <family val="2"/>
    </font>
    <font>
      <sz val="10"/>
      <color rgb="FF000000"/>
      <name val="Times New Roman"/>
      <family val="1"/>
    </font>
    <font>
      <b/>
      <sz val="14"/>
      <name val="Calibri"/>
      <family val="2"/>
    </font>
    <font>
      <b/>
      <u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color rgb="FFFF0000"/>
      <name val="Calibri"/>
      <family val="2"/>
    </font>
    <font>
      <b/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</font>
    <font>
      <b/>
      <sz val="8.9"/>
      <color rgb="FF343434"/>
      <name val="Arial"/>
      <family val="2"/>
    </font>
    <font>
      <b/>
      <sz val="8"/>
      <color rgb="FF343434"/>
      <name val="Arial"/>
      <family val="2"/>
    </font>
    <font>
      <b/>
      <sz val="14"/>
      <color rgb="FF0000FF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sz val="10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lightGray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</patternFill>
    </fill>
    <fill>
      <patternFill patternType="solid">
        <fgColor rgb="FFBEBEB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FFFFFF"/>
      </right>
      <top/>
      <bottom/>
      <diagonal/>
    </border>
    <border>
      <left/>
      <right/>
      <top style="medium">
        <color rgb="FFF1F1F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0"/>
    <xf numFmtId="43" fontId="22" fillId="0" borderId="0" applyFont="0" applyFill="0" applyBorder="0" applyAlignment="0" applyProtection="0"/>
    <xf numFmtId="0" fontId="26" fillId="0" borderId="0"/>
    <xf numFmtId="0" fontId="32" fillId="0" borderId="0"/>
  </cellStyleXfs>
  <cellXfs count="440">
    <xf numFmtId="0" fontId="0" fillId="0" borderId="0" xfId="0"/>
    <xf numFmtId="0" fontId="6" fillId="0" borderId="0" xfId="3" applyFont="1" applyAlignment="1">
      <alignment horizontal="center"/>
    </xf>
    <xf numFmtId="0" fontId="7" fillId="0" borderId="0" xfId="3" applyFont="1"/>
    <xf numFmtId="6" fontId="7" fillId="0" borderId="0" xfId="3" applyNumberFormat="1" applyFont="1" applyAlignment="1">
      <alignment horizontal="right"/>
    </xf>
    <xf numFmtId="0" fontId="6" fillId="0" borderId="3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26" xfId="3" applyFont="1" applyFill="1" applyBorder="1" applyAlignment="1">
      <alignment horizontal="center"/>
    </xf>
    <xf numFmtId="0" fontId="6" fillId="0" borderId="25" xfId="3" applyFont="1" applyFill="1" applyBorder="1" applyAlignment="1">
      <alignment horizontal="center"/>
    </xf>
    <xf numFmtId="0" fontId="7" fillId="0" borderId="8" xfId="3" applyFont="1" applyBorder="1"/>
    <xf numFmtId="0" fontId="7" fillId="0" borderId="24" xfId="3" applyFont="1" applyBorder="1"/>
    <xf numFmtId="0" fontId="7" fillId="0" borderId="23" xfId="3" applyFont="1" applyFill="1" applyBorder="1" applyAlignment="1">
      <alignment horizontal="right"/>
    </xf>
    <xf numFmtId="0" fontId="6" fillId="0" borderId="23" xfId="3" applyFont="1" applyBorder="1" applyAlignment="1">
      <alignment horizontal="center"/>
    </xf>
    <xf numFmtId="0" fontId="6" fillId="0" borderId="22" xfId="3" applyFont="1" applyFill="1" applyBorder="1" applyAlignment="1">
      <alignment horizontal="center"/>
    </xf>
    <xf numFmtId="6" fontId="7" fillId="0" borderId="16" xfId="3" applyNumberFormat="1" applyFont="1" applyFill="1" applyBorder="1" applyAlignment="1">
      <alignment horizontal="right"/>
    </xf>
    <xf numFmtId="0" fontId="7" fillId="0" borderId="0" xfId="3" applyFont="1" applyFill="1" applyBorder="1"/>
    <xf numFmtId="0" fontId="7" fillId="0" borderId="17" xfId="3" applyFont="1" applyBorder="1"/>
    <xf numFmtId="0" fontId="7" fillId="0" borderId="16" xfId="3" applyFont="1" applyBorder="1"/>
    <xf numFmtId="0" fontId="7" fillId="0" borderId="19" xfId="3" applyFont="1" applyBorder="1"/>
    <xf numFmtId="5" fontId="7" fillId="0" borderId="5" xfId="3" applyNumberFormat="1" applyFont="1" applyBorder="1" applyAlignment="1">
      <alignment horizontal="right"/>
    </xf>
    <xf numFmtId="0" fontId="7" fillId="0" borderId="15" xfId="3" applyFont="1" applyBorder="1"/>
    <xf numFmtId="0" fontId="7" fillId="0" borderId="19" xfId="3" applyFont="1" applyBorder="1" applyAlignment="1">
      <alignment horizontal="left" indent="2"/>
    </xf>
    <xf numFmtId="5" fontId="7" fillId="0" borderId="6" xfId="3" applyNumberFormat="1" applyFont="1" applyBorder="1" applyAlignment="1">
      <alignment horizontal="right"/>
    </xf>
    <xf numFmtId="0" fontId="7" fillId="0" borderId="20" xfId="3" applyFont="1" applyBorder="1"/>
    <xf numFmtId="0" fontId="7" fillId="0" borderId="0" xfId="3" applyFont="1" applyBorder="1"/>
    <xf numFmtId="0" fontId="7" fillId="2" borderId="6" xfId="3" applyFont="1" applyFill="1" applyBorder="1" applyAlignment="1">
      <alignment horizontal="right"/>
    </xf>
    <xf numFmtId="0" fontId="5" fillId="0" borderId="19" xfId="3" applyFont="1" applyBorder="1"/>
    <xf numFmtId="6" fontId="8" fillId="0" borderId="7" xfId="3" applyNumberFormat="1" applyFont="1" applyFill="1" applyBorder="1" applyAlignment="1">
      <alignment horizontal="right"/>
    </xf>
    <xf numFmtId="5" fontId="7" fillId="0" borderId="0" xfId="3" applyNumberFormat="1" applyFont="1"/>
    <xf numFmtId="5" fontId="7" fillId="2" borderId="6" xfId="3" applyNumberFormat="1" applyFont="1" applyFill="1" applyBorder="1" applyAlignment="1">
      <alignment horizontal="right"/>
    </xf>
    <xf numFmtId="0" fontId="6" fillId="0" borderId="16" xfId="3" applyFont="1" applyBorder="1"/>
    <xf numFmtId="0" fontId="6" fillId="0" borderId="19" xfId="3" applyFont="1" applyBorder="1"/>
    <xf numFmtId="5" fontId="6" fillId="0" borderId="6" xfId="3" applyNumberFormat="1" applyFont="1" applyBorder="1" applyAlignment="1">
      <alignment horizontal="right"/>
    </xf>
    <xf numFmtId="5" fontId="6" fillId="0" borderId="5" xfId="3" applyNumberFormat="1" applyFont="1" applyBorder="1" applyAlignment="1">
      <alignment horizontal="right"/>
    </xf>
    <xf numFmtId="0" fontId="6" fillId="0" borderId="0" xfId="3" applyFont="1"/>
    <xf numFmtId="6" fontId="6" fillId="0" borderId="16" xfId="3" applyNumberFormat="1" applyFont="1" applyFill="1" applyBorder="1" applyAlignment="1">
      <alignment horizontal="right"/>
    </xf>
    <xf numFmtId="0" fontId="7" fillId="0" borderId="31" xfId="3" applyFont="1" applyBorder="1"/>
    <xf numFmtId="0" fontId="7" fillId="0" borderId="0" xfId="3" applyFont="1" applyBorder="1" applyAlignment="1">
      <alignment horizontal="left" indent="2"/>
    </xf>
    <xf numFmtId="5" fontId="7" fillId="0" borderId="6" xfId="3" applyNumberFormat="1" applyFont="1" applyFill="1" applyBorder="1" applyAlignment="1">
      <alignment horizontal="right"/>
    </xf>
    <xf numFmtId="0" fontId="7" fillId="0" borderId="18" xfId="3" applyFont="1" applyBorder="1"/>
    <xf numFmtId="0" fontId="7" fillId="0" borderId="21" xfId="3" applyFont="1" applyBorder="1"/>
    <xf numFmtId="5" fontId="7" fillId="0" borderId="18" xfId="3" applyNumberFormat="1" applyFont="1" applyBorder="1" applyAlignment="1">
      <alignment horizontal="right"/>
    </xf>
    <xf numFmtId="0" fontId="7" fillId="2" borderId="14" xfId="3" applyFont="1" applyFill="1" applyBorder="1" applyAlignment="1">
      <alignment horizontal="right"/>
    </xf>
    <xf numFmtId="0" fontId="7" fillId="0" borderId="0" xfId="3" applyFont="1" applyBorder="1" applyAlignment="1">
      <alignment horizontal="left"/>
    </xf>
    <xf numFmtId="165" fontId="7" fillId="0" borderId="15" xfId="3" applyNumberFormat="1" applyFont="1" applyBorder="1" applyAlignment="1">
      <alignment horizontal="left"/>
    </xf>
    <xf numFmtId="5" fontId="7" fillId="0" borderId="0" xfId="3" applyNumberFormat="1" applyFont="1" applyBorder="1" applyAlignment="1">
      <alignment horizontal="left"/>
    </xf>
    <xf numFmtId="0" fontId="7" fillId="0" borderId="18" xfId="3" applyFont="1" applyBorder="1" applyAlignment="1">
      <alignment horizontal="left" indent="2"/>
    </xf>
    <xf numFmtId="165" fontId="7" fillId="0" borderId="18" xfId="3" applyNumberFormat="1" applyFont="1" applyBorder="1"/>
    <xf numFmtId="0" fontId="10" fillId="0" borderId="19" xfId="3" applyFont="1" applyBorder="1"/>
    <xf numFmtId="6" fontId="9" fillId="0" borderId="7" xfId="5" applyNumberFormat="1" applyFont="1" applyFill="1" applyBorder="1" applyAlignment="1">
      <alignment horizontal="right"/>
    </xf>
    <xf numFmtId="164" fontId="7" fillId="3" borderId="6" xfId="3" applyNumberFormat="1" applyFont="1" applyFill="1" applyBorder="1"/>
    <xf numFmtId="0" fontId="6" fillId="0" borderId="20" xfId="3" applyFont="1" applyBorder="1"/>
    <xf numFmtId="0" fontId="6" fillId="0" borderId="0" xfId="3" applyFont="1" applyFill="1" applyBorder="1"/>
    <xf numFmtId="0" fontId="6" fillId="0" borderId="17" xfId="3" applyFont="1" applyBorder="1"/>
    <xf numFmtId="0" fontId="7" fillId="4" borderId="19" xfId="3" applyFont="1" applyFill="1" applyBorder="1"/>
    <xf numFmtId="0" fontId="7" fillId="4" borderId="31" xfId="3" applyFont="1" applyFill="1" applyBorder="1"/>
    <xf numFmtId="5" fontId="7" fillId="4" borderId="6" xfId="3" applyNumberFormat="1" applyFont="1" applyFill="1" applyBorder="1" applyAlignment="1">
      <alignment horizontal="right"/>
    </xf>
    <xf numFmtId="5" fontId="7" fillId="4" borderId="5" xfId="3" applyNumberFormat="1" applyFont="1" applyFill="1" applyBorder="1" applyAlignment="1">
      <alignment horizontal="right"/>
    </xf>
    <xf numFmtId="0" fontId="6" fillId="0" borderId="15" xfId="3" applyFont="1" applyBorder="1"/>
    <xf numFmtId="5" fontId="6" fillId="0" borderId="14" xfId="3" applyNumberFormat="1" applyFont="1" applyFill="1" applyBorder="1" applyAlignment="1">
      <alignment horizontal="right"/>
    </xf>
    <xf numFmtId="5" fontId="6" fillId="0" borderId="4" xfId="3" applyNumberFormat="1" applyFont="1" applyBorder="1" applyAlignment="1">
      <alignment horizontal="right"/>
    </xf>
    <xf numFmtId="0" fontId="6" fillId="0" borderId="13" xfId="3" applyFont="1" applyFill="1" applyBorder="1"/>
    <xf numFmtId="0" fontId="6" fillId="0" borderId="12" xfId="3" applyFont="1" applyBorder="1"/>
    <xf numFmtId="0" fontId="6" fillId="0" borderId="11" xfId="3" applyFont="1" applyBorder="1"/>
    <xf numFmtId="5" fontId="6" fillId="0" borderId="10" xfId="3" applyNumberFormat="1" applyFont="1" applyBorder="1" applyAlignment="1">
      <alignment horizontal="right"/>
    </xf>
    <xf numFmtId="5" fontId="6" fillId="0" borderId="0" xfId="3" applyNumberFormat="1" applyFont="1"/>
    <xf numFmtId="6" fontId="6" fillId="0" borderId="0" xfId="3" applyNumberFormat="1" applyFont="1" applyAlignment="1">
      <alignment horizontal="right"/>
    </xf>
    <xf numFmtId="5" fontId="7" fillId="0" borderId="0" xfId="3" applyNumberFormat="1" applyFont="1" applyAlignment="1">
      <alignment horizontal="right"/>
    </xf>
    <xf numFmtId="0" fontId="11" fillId="0" borderId="0" xfId="3" applyFont="1"/>
    <xf numFmtId="0" fontId="7" fillId="0" borderId="15" xfId="3" applyFont="1" applyBorder="1" applyAlignment="1">
      <alignment horizontal="left" indent="1"/>
    </xf>
    <xf numFmtId="6" fontId="7" fillId="3" borderId="15" xfId="3" applyNumberFormat="1" applyFont="1" applyFill="1" applyBorder="1"/>
    <xf numFmtId="6" fontId="7" fillId="0" borderId="15" xfId="3" applyNumberFormat="1" applyFont="1" applyBorder="1"/>
    <xf numFmtId="0" fontId="6" fillId="0" borderId="0" xfId="3" applyFont="1" applyFill="1"/>
    <xf numFmtId="0" fontId="12" fillId="0" borderId="0" xfId="4" applyFont="1" applyAlignment="1" applyProtection="1"/>
    <xf numFmtId="0" fontId="10" fillId="0" borderId="15" xfId="3" applyFont="1" applyBorder="1"/>
    <xf numFmtId="167" fontId="8" fillId="3" borderId="6" xfId="1" applyNumberFormat="1" applyFont="1" applyFill="1" applyBorder="1"/>
    <xf numFmtId="167" fontId="7" fillId="3" borderId="0" xfId="3" applyNumberFormat="1" applyFont="1" applyFill="1" applyBorder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indent="5"/>
    </xf>
    <xf numFmtId="0" fontId="0" fillId="0" borderId="0" xfId="0" applyAlignment="1">
      <alignment vertical="center"/>
    </xf>
    <xf numFmtId="0" fontId="7" fillId="0" borderId="0" xfId="3" applyFont="1" applyAlignment="1">
      <alignment horizontal="center"/>
    </xf>
    <xf numFmtId="0" fontId="17" fillId="0" borderId="0" xfId="10"/>
    <xf numFmtId="168" fontId="17" fillId="0" borderId="0" xfId="10" applyNumberFormat="1" applyAlignment="1">
      <alignment horizontal="right"/>
    </xf>
    <xf numFmtId="0" fontId="17" fillId="6" borderId="0" xfId="10" applyFill="1"/>
    <xf numFmtId="0" fontId="17" fillId="0" borderId="0" xfId="10" applyAlignment="1">
      <alignment horizontal="left"/>
    </xf>
    <xf numFmtId="0" fontId="17" fillId="0" borderId="0" xfId="10" applyAlignment="1">
      <alignment horizontal="center" vertical="center"/>
    </xf>
    <xf numFmtId="6" fontId="7" fillId="0" borderId="16" xfId="3" applyNumberFormat="1" applyFont="1" applyFill="1" applyBorder="1" applyAlignment="1">
      <alignment horizontal="center"/>
    </xf>
    <xf numFmtId="6" fontId="7" fillId="0" borderId="0" xfId="3" applyNumberFormat="1" applyFont="1" applyFill="1" applyBorder="1" applyAlignment="1">
      <alignment horizontal="right"/>
    </xf>
    <xf numFmtId="6" fontId="6" fillId="0" borderId="0" xfId="3" applyNumberFormat="1" applyFont="1" applyFill="1" applyBorder="1" applyAlignment="1">
      <alignment horizontal="right"/>
    </xf>
    <xf numFmtId="6" fontId="8" fillId="0" borderId="32" xfId="5" applyNumberFormat="1" applyFont="1" applyFill="1" applyBorder="1" applyAlignment="1">
      <alignment horizontal="right"/>
    </xf>
    <xf numFmtId="6" fontId="8" fillId="0" borderId="32" xfId="3" applyNumberFormat="1" applyFont="1" applyFill="1" applyBorder="1" applyAlignment="1">
      <alignment horizontal="right"/>
    </xf>
    <xf numFmtId="6" fontId="6" fillId="0" borderId="26" xfId="3" applyNumberFormat="1" applyFont="1" applyFill="1" applyBorder="1" applyAlignment="1">
      <alignment horizontal="center"/>
    </xf>
    <xf numFmtId="6" fontId="7" fillId="0" borderId="33" xfId="3" applyNumberFormat="1" applyFont="1" applyFill="1" applyBorder="1" applyAlignment="1">
      <alignment horizontal="center"/>
    </xf>
    <xf numFmtId="6" fontId="8" fillId="0" borderId="6" xfId="5" applyNumberFormat="1" applyFont="1" applyFill="1" applyBorder="1" applyAlignment="1">
      <alignment horizontal="right"/>
    </xf>
    <xf numFmtId="6" fontId="8" fillId="0" borderId="6" xfId="3" applyNumberFormat="1" applyFont="1" applyFill="1" applyBorder="1" applyAlignment="1">
      <alignment horizontal="right"/>
    </xf>
    <xf numFmtId="6" fontId="9" fillId="0" borderId="6" xfId="5" applyNumberFormat="1" applyFont="1" applyFill="1" applyBorder="1" applyAlignment="1">
      <alignment horizontal="right"/>
    </xf>
    <xf numFmtId="0" fontId="19" fillId="0" borderId="0" xfId="0" applyFont="1"/>
    <xf numFmtId="8" fontId="8" fillId="0" borderId="6" xfId="3" applyNumberFormat="1" applyFont="1" applyFill="1" applyBorder="1" applyAlignment="1">
      <alignment horizontal="right"/>
    </xf>
    <xf numFmtId="6" fontId="8" fillId="0" borderId="34" xfId="5" applyNumberFormat="1" applyFont="1" applyFill="1" applyBorder="1" applyAlignment="1">
      <alignment horizontal="right"/>
    </xf>
    <xf numFmtId="6" fontId="8" fillId="0" borderId="30" xfId="3" applyNumberFormat="1" applyFont="1" applyFill="1" applyBorder="1" applyAlignment="1">
      <alignment horizontal="right"/>
    </xf>
    <xf numFmtId="6" fontId="7" fillId="0" borderId="15" xfId="3" applyNumberFormat="1" applyFont="1" applyFill="1" applyBorder="1" applyAlignment="1">
      <alignment horizontal="right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8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vertical="center"/>
    </xf>
    <xf numFmtId="10" fontId="0" fillId="0" borderId="6" xfId="0" applyNumberFormat="1" applyBorder="1" applyAlignment="1">
      <alignment vertical="center" wrapText="1"/>
    </xf>
    <xf numFmtId="0" fontId="0" fillId="4" borderId="0" xfId="0" applyFill="1" applyAlignment="1">
      <alignment vertical="center" wrapText="1"/>
    </xf>
    <xf numFmtId="6" fontId="0" fillId="4" borderId="0" xfId="0" applyNumberFormat="1" applyFill="1" applyAlignment="1">
      <alignment vertical="center" wrapText="1"/>
    </xf>
    <xf numFmtId="6" fontId="16" fillId="4" borderId="35" xfId="0" applyNumberFormat="1" applyFont="1" applyFill="1" applyBorder="1" applyAlignment="1">
      <alignment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9" fontId="7" fillId="0" borderId="0" xfId="3" applyNumberFormat="1" applyFont="1"/>
    <xf numFmtId="0" fontId="23" fillId="0" borderId="0" xfId="3" applyFont="1" applyAlignment="1">
      <alignment horizontal="center"/>
    </xf>
    <xf numFmtId="0" fontId="1" fillId="0" borderId="0" xfId="3"/>
    <xf numFmtId="14" fontId="7" fillId="8" borderId="0" xfId="3" applyNumberFormat="1" applyFont="1" applyFill="1" applyAlignment="1">
      <alignment horizontal="center"/>
    </xf>
    <xf numFmtId="0" fontId="7" fillId="0" borderId="0" xfId="3" applyFont="1" applyAlignment="1">
      <alignment horizontal="center" vertical="center" wrapText="1"/>
    </xf>
    <xf numFmtId="9" fontId="7" fillId="0" borderId="0" xfId="2" applyFont="1" applyFill="1"/>
    <xf numFmtId="14" fontId="7" fillId="0" borderId="0" xfId="3" applyNumberFormat="1" applyFont="1"/>
    <xf numFmtId="0" fontId="7" fillId="0" borderId="0" xfId="3" applyFont="1" applyAlignment="1">
      <alignment horizontal="left"/>
    </xf>
    <xf numFmtId="170" fontId="0" fillId="0" borderId="6" xfId="0" applyNumberFormat="1" applyBorder="1" applyAlignment="1">
      <alignment vertical="center" wrapText="1"/>
    </xf>
    <xf numFmtId="0" fontId="6" fillId="0" borderId="0" xfId="3" applyFont="1" applyBorder="1"/>
    <xf numFmtId="10" fontId="5" fillId="0" borderId="19" xfId="3" applyNumberFormat="1" applyFont="1" applyFill="1" applyBorder="1" applyAlignment="1">
      <alignment horizontal="center"/>
    </xf>
    <xf numFmtId="5" fontId="6" fillId="0" borderId="6" xfId="3" applyNumberFormat="1" applyFont="1" applyFill="1" applyBorder="1" applyAlignment="1">
      <alignment horizontal="right"/>
    </xf>
    <xf numFmtId="6" fontId="9" fillId="0" borderId="32" xfId="5" applyNumberFormat="1" applyFont="1" applyFill="1" applyBorder="1" applyAlignment="1">
      <alignment horizontal="right"/>
    </xf>
    <xf numFmtId="171" fontId="7" fillId="0" borderId="0" xfId="3" applyNumberFormat="1" applyFont="1"/>
    <xf numFmtId="164" fontId="7" fillId="0" borderId="6" xfId="1" applyNumberFormat="1" applyFont="1" applyBorder="1"/>
    <xf numFmtId="5" fontId="7" fillId="0" borderId="6" xfId="3" applyNumberFormat="1" applyFont="1" applyBorder="1"/>
    <xf numFmtId="0" fontId="25" fillId="0" borderId="0" xfId="0" applyFont="1" applyAlignment="1">
      <alignment vertical="center"/>
    </xf>
    <xf numFmtId="0" fontId="27" fillId="0" borderId="0" xfId="12" applyFont="1" applyAlignment="1">
      <alignment horizontal="left"/>
    </xf>
    <xf numFmtId="0" fontId="28" fillId="0" borderId="0" xfId="12" applyFont="1"/>
    <xf numFmtId="0" fontId="29" fillId="0" borderId="0" xfId="12" applyFont="1" applyAlignment="1">
      <alignment horizontal="center"/>
    </xf>
    <xf numFmtId="172" fontId="28" fillId="0" borderId="0" xfId="12" applyNumberFormat="1" applyFont="1" applyAlignment="1" applyProtection="1">
      <alignment horizontal="right"/>
      <protection locked="0"/>
    </xf>
    <xf numFmtId="0" fontId="30" fillId="0" borderId="6" xfId="12" applyFont="1" applyBorder="1" applyAlignment="1">
      <alignment horizontal="left"/>
    </xf>
    <xf numFmtId="0" fontId="27" fillId="0" borderId="6" xfId="12" applyFont="1" applyBorder="1"/>
    <xf numFmtId="172" fontId="29" fillId="0" borderId="6" xfId="12" applyNumberFormat="1" applyFont="1" applyBorder="1" applyAlignment="1" applyProtection="1">
      <alignment horizontal="center"/>
      <protection locked="0"/>
    </xf>
    <xf numFmtId="172" fontId="28" fillId="0" borderId="6" xfId="12" applyNumberFormat="1" applyFont="1" applyBorder="1" applyAlignment="1" applyProtection="1">
      <alignment horizontal="center"/>
      <protection locked="0"/>
    </xf>
    <xf numFmtId="0" fontId="28" fillId="0" borderId="6" xfId="12" applyFont="1" applyBorder="1" applyAlignment="1">
      <alignment horizontal="center"/>
    </xf>
    <xf numFmtId="0" fontId="28" fillId="0" borderId="6" xfId="12" applyFont="1" applyBorder="1" applyAlignment="1">
      <alignment horizontal="center" wrapText="1"/>
    </xf>
    <xf numFmtId="3" fontId="28" fillId="0" borderId="6" xfId="12" applyNumberFormat="1" applyFont="1" applyBorder="1" applyAlignment="1" applyProtection="1">
      <alignment horizontal="center"/>
      <protection locked="0"/>
    </xf>
    <xf numFmtId="0" fontId="28" fillId="0" borderId="6" xfId="12" applyFont="1" applyBorder="1"/>
    <xf numFmtId="3" fontId="28" fillId="0" borderId="6" xfId="12" applyNumberFormat="1" applyFont="1" applyBorder="1" applyAlignment="1" applyProtection="1">
      <alignment horizontal="right"/>
      <protection locked="0"/>
    </xf>
    <xf numFmtId="164" fontId="28" fillId="0" borderId="6" xfId="11" applyNumberFormat="1" applyFont="1" applyBorder="1" applyAlignment="1" applyProtection="1">
      <alignment horizontal="right"/>
      <protection locked="0"/>
    </xf>
    <xf numFmtId="164" fontId="28" fillId="0" borderId="6" xfId="11" applyNumberFormat="1" applyFont="1" applyBorder="1" applyAlignment="1" applyProtection="1">
      <alignment horizontal="center"/>
      <protection locked="0"/>
    </xf>
    <xf numFmtId="164" fontId="28" fillId="0" borderId="6" xfId="11" applyNumberFormat="1" applyFont="1" applyBorder="1" applyAlignment="1">
      <alignment horizontal="right"/>
    </xf>
    <xf numFmtId="164" fontId="28" fillId="0" borderId="6" xfId="11" applyNumberFormat="1" applyFont="1" applyBorder="1"/>
    <xf numFmtId="164" fontId="28" fillId="0" borderId="6" xfId="11" applyNumberFormat="1" applyFont="1" applyBorder="1" applyAlignment="1">
      <alignment horizontal="center"/>
    </xf>
    <xf numFmtId="164" fontId="28" fillId="5" borderId="6" xfId="11" applyNumberFormat="1" applyFont="1" applyFill="1" applyBorder="1"/>
    <xf numFmtId="0" fontId="2" fillId="0" borderId="0" xfId="4" applyAlignment="1" applyProtection="1"/>
    <xf numFmtId="0" fontId="16" fillId="0" borderId="6" xfId="0" applyFont="1" applyBorder="1" applyAlignment="1">
      <alignment horizontal="center" vertical="center" wrapText="1"/>
    </xf>
    <xf numFmtId="0" fontId="17" fillId="0" borderId="6" xfId="10" applyBorder="1"/>
    <xf numFmtId="170" fontId="7" fillId="0" borderId="0" xfId="2" applyNumberFormat="1" applyFont="1"/>
    <xf numFmtId="0" fontId="32" fillId="0" borderId="0" xfId="13" applyAlignment="1">
      <alignment horizontal="left" wrapText="1"/>
    </xf>
    <xf numFmtId="0" fontId="32" fillId="0" borderId="0" xfId="13" applyAlignment="1">
      <alignment horizontal="left" vertical="top"/>
    </xf>
    <xf numFmtId="0" fontId="32" fillId="0" borderId="0" xfId="13" applyAlignment="1">
      <alignment horizontal="left" vertical="center" wrapText="1"/>
    </xf>
    <xf numFmtId="0" fontId="32" fillId="10" borderId="40" xfId="13" applyFill="1" applyBorder="1" applyAlignment="1">
      <alignment horizontal="left" wrapText="1"/>
    </xf>
    <xf numFmtId="0" fontId="32" fillId="0" borderId="40" xfId="13" applyBorder="1" applyAlignment="1">
      <alignment horizontal="left" wrapText="1"/>
    </xf>
    <xf numFmtId="0" fontId="36" fillId="0" borderId="40" xfId="13" applyFont="1" applyBorder="1" applyAlignment="1">
      <alignment horizontal="center" vertical="top" wrapText="1"/>
    </xf>
    <xf numFmtId="0" fontId="36" fillId="11" borderId="40" xfId="13" applyFont="1" applyFill="1" applyBorder="1" applyAlignment="1">
      <alignment horizontal="left" vertical="top" wrapText="1"/>
    </xf>
    <xf numFmtId="173" fontId="17" fillId="0" borderId="40" xfId="13" applyNumberFormat="1" applyFont="1" applyBorder="1" applyAlignment="1">
      <alignment horizontal="center" vertical="top" shrinkToFit="1"/>
    </xf>
    <xf numFmtId="0" fontId="37" fillId="0" borderId="0" xfId="10" applyFont="1" applyAlignment="1">
      <alignment horizontal="left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39" fillId="4" borderId="0" xfId="10" applyFont="1" applyFill="1"/>
    <xf numFmtId="0" fontId="40" fillId="0" borderId="0" xfId="0" applyFont="1" applyAlignment="1">
      <alignment horizontal="center" vertical="center" wrapText="1"/>
    </xf>
    <xf numFmtId="0" fontId="41" fillId="0" borderId="0" xfId="10" applyFont="1"/>
    <xf numFmtId="6" fontId="40" fillId="4" borderId="0" xfId="0" applyNumberFormat="1" applyFont="1" applyFill="1" applyAlignment="1">
      <alignment vertical="center" wrapText="1"/>
    </xf>
    <xf numFmtId="6" fontId="38" fillId="4" borderId="35" xfId="0" applyNumberFormat="1" applyFont="1" applyFill="1" applyBorder="1" applyAlignment="1">
      <alignment vertical="center" wrapText="1"/>
    </xf>
    <xf numFmtId="6" fontId="40" fillId="0" borderId="0" xfId="0" applyNumberFormat="1" applyFont="1" applyAlignment="1">
      <alignment vertical="center" wrapText="1"/>
    </xf>
    <xf numFmtId="8" fontId="40" fillId="0" borderId="0" xfId="0" applyNumberFormat="1" applyFont="1" applyAlignment="1">
      <alignment vertical="center" wrapText="1"/>
    </xf>
    <xf numFmtId="0" fontId="20" fillId="4" borderId="0" xfId="0" applyFont="1" applyFill="1" applyAlignment="1">
      <alignment vertical="center"/>
    </xf>
    <xf numFmtId="0" fontId="17" fillId="4" borderId="0" xfId="10" applyFill="1"/>
    <xf numFmtId="0" fontId="16" fillId="4" borderId="0" xfId="0" applyFont="1" applyFill="1" applyAlignment="1">
      <alignment vertical="center" wrapText="1"/>
    </xf>
    <xf numFmtId="8" fontId="0" fillId="4" borderId="0" xfId="0" applyNumberFormat="1" applyFill="1" applyAlignment="1">
      <alignment vertical="center" wrapText="1"/>
    </xf>
    <xf numFmtId="0" fontId="18" fillId="4" borderId="0" xfId="10" applyFont="1" applyFill="1" applyAlignment="1">
      <alignment horizontal="center"/>
    </xf>
    <xf numFmtId="0" fontId="18" fillId="4" borderId="6" xfId="10" applyFont="1" applyFill="1" applyBorder="1" applyAlignment="1">
      <alignment horizontal="center"/>
    </xf>
    <xf numFmtId="10" fontId="17" fillId="0" borderId="6" xfId="10" applyNumberFormat="1" applyBorder="1"/>
    <xf numFmtId="0" fontId="43" fillId="9" borderId="44" xfId="0" applyFont="1" applyFill="1" applyBorder="1" applyAlignment="1">
      <alignment vertical="top"/>
    </xf>
    <xf numFmtId="0" fontId="42" fillId="4" borderId="43" xfId="0" applyFont="1" applyFill="1" applyBorder="1" applyAlignment="1">
      <alignment horizontal="left" vertical="center"/>
    </xf>
    <xf numFmtId="0" fontId="2" fillId="4" borderId="0" xfId="4" applyFill="1" applyAlignment="1" applyProtection="1"/>
    <xf numFmtId="0" fontId="2" fillId="0" borderId="0" xfId="4" applyAlignment="1" applyProtection="1">
      <alignment horizontal="left"/>
    </xf>
    <xf numFmtId="0" fontId="37" fillId="4" borderId="6" xfId="10" applyFont="1" applyFill="1" applyBorder="1" applyAlignment="1">
      <alignment horizontal="left"/>
    </xf>
    <xf numFmtId="0" fontId="5" fillId="0" borderId="19" xfId="3" applyFont="1" applyBorder="1" applyAlignment="1">
      <alignment horizontal="center"/>
    </xf>
    <xf numFmtId="0" fontId="7" fillId="0" borderId="19" xfId="3" applyFont="1" applyBorder="1" applyAlignment="1">
      <alignment horizontal="left" indent="4"/>
    </xf>
    <xf numFmtId="0" fontId="5" fillId="3" borderId="19" xfId="3" applyFont="1" applyFill="1" applyBorder="1" applyAlignment="1">
      <alignment horizontal="center"/>
    </xf>
    <xf numFmtId="167" fontId="7" fillId="0" borderId="0" xfId="3" applyNumberFormat="1" applyFont="1" applyFill="1" applyBorder="1"/>
    <xf numFmtId="5" fontId="7" fillId="0" borderId="0" xfId="3" applyNumberFormat="1" applyFont="1" applyBorder="1"/>
    <xf numFmtId="5" fontId="7" fillId="0" borderId="15" xfId="3" applyNumberFormat="1" applyFont="1" applyBorder="1"/>
    <xf numFmtId="0" fontId="7" fillId="0" borderId="6" xfId="3" applyFont="1" applyBorder="1"/>
    <xf numFmtId="0" fontId="7" fillId="0" borderId="6" xfId="3" applyFont="1" applyBorder="1" applyAlignment="1">
      <alignment horizontal="left" indent="2"/>
    </xf>
    <xf numFmtId="0" fontId="6" fillId="0" borderId="6" xfId="3" applyFont="1" applyBorder="1"/>
    <xf numFmtId="5" fontId="6" fillId="0" borderId="6" xfId="3" applyNumberFormat="1" applyFont="1" applyBorder="1"/>
    <xf numFmtId="0" fontId="7" fillId="0" borderId="6" xfId="3" applyFont="1" applyBorder="1" applyAlignment="1">
      <alignment horizontal="center"/>
    </xf>
    <xf numFmtId="0" fontId="10" fillId="0" borderId="0" xfId="3" applyFont="1"/>
    <xf numFmtId="6" fontId="7" fillId="0" borderId="15" xfId="3" applyNumberFormat="1" applyFont="1" applyFill="1" applyBorder="1"/>
    <xf numFmtId="0" fontId="7" fillId="0" borderId="0" xfId="3" applyFont="1" applyBorder="1" applyAlignment="1">
      <alignment horizontal="left" indent="1"/>
    </xf>
    <xf numFmtId="6" fontId="7" fillId="0" borderId="0" xfId="3" applyNumberFormat="1" applyFont="1" applyFill="1" applyBorder="1"/>
    <xf numFmtId="6" fontId="7" fillId="3" borderId="0" xfId="3" applyNumberFormat="1" applyFont="1" applyFill="1" applyBorder="1"/>
    <xf numFmtId="0" fontId="5" fillId="0" borderId="0" xfId="3" applyFont="1" applyFill="1"/>
    <xf numFmtId="6" fontId="5" fillId="0" borderId="0" xfId="3" applyNumberFormat="1" applyFont="1" applyFill="1" applyAlignment="1">
      <alignment horizontal="right"/>
    </xf>
    <xf numFmtId="0" fontId="7" fillId="0" borderId="0" xfId="3" applyFont="1" applyFill="1"/>
    <xf numFmtId="6" fontId="7" fillId="0" borderId="0" xfId="3" applyNumberFormat="1" applyFont="1" applyFill="1" applyAlignment="1">
      <alignment horizontal="right"/>
    </xf>
    <xf numFmtId="0" fontId="7" fillId="0" borderId="15" xfId="3" applyFont="1" applyBorder="1" applyAlignment="1">
      <alignment horizontal="left"/>
    </xf>
    <xf numFmtId="0" fontId="7" fillId="0" borderId="0" xfId="3" applyFont="1" applyFill="1" applyBorder="1" applyAlignment="1">
      <alignment horizontal="center" wrapText="1"/>
    </xf>
    <xf numFmtId="10" fontId="7" fillId="0" borderId="0" xfId="3" applyNumberFormat="1" applyFont="1" applyFill="1" applyBorder="1" applyAlignment="1">
      <alignment horizontal="center"/>
    </xf>
    <xf numFmtId="6" fontId="7" fillId="0" borderId="0" xfId="3" applyNumberFormat="1" applyFont="1" applyBorder="1"/>
    <xf numFmtId="10" fontId="7" fillId="0" borderId="15" xfId="3" applyNumberFormat="1" applyFont="1" applyFill="1" applyBorder="1" applyAlignment="1">
      <alignment horizontal="center"/>
    </xf>
    <xf numFmtId="0" fontId="7" fillId="0" borderId="46" xfId="3" applyFont="1" applyBorder="1"/>
    <xf numFmtId="6" fontId="7" fillId="0" borderId="17" xfId="3" applyNumberFormat="1" applyFont="1" applyBorder="1"/>
    <xf numFmtId="6" fontId="7" fillId="3" borderId="17" xfId="3" applyNumberFormat="1" applyFont="1" applyFill="1" applyBorder="1"/>
    <xf numFmtId="0" fontId="6" fillId="0" borderId="16" xfId="3" applyFont="1" applyFill="1" applyBorder="1"/>
    <xf numFmtId="6" fontId="7" fillId="3" borderId="47" xfId="3" applyNumberFormat="1" applyFont="1" applyFill="1" applyBorder="1"/>
    <xf numFmtId="0" fontId="11" fillId="0" borderId="16" xfId="3" applyFont="1" applyBorder="1"/>
    <xf numFmtId="0" fontId="6" fillId="0" borderId="0" xfId="3" applyFont="1" applyFill="1" applyBorder="1" applyAlignment="1">
      <alignment horizontal="left"/>
    </xf>
    <xf numFmtId="6" fontId="6" fillId="0" borderId="0" xfId="3" applyNumberFormat="1" applyFont="1" applyFill="1" applyBorder="1"/>
    <xf numFmtId="6" fontId="6" fillId="0" borderId="17" xfId="3" applyNumberFormat="1" applyFont="1" applyFill="1" applyBorder="1"/>
    <xf numFmtId="5" fontId="7" fillId="0" borderId="0" xfId="3" applyNumberFormat="1" applyFont="1" applyFill="1" applyBorder="1"/>
    <xf numFmtId="0" fontId="7" fillId="0" borderId="16" xfId="3" applyFont="1" applyBorder="1" applyAlignment="1">
      <alignment horizontal="left" indent="1"/>
    </xf>
    <xf numFmtId="6" fontId="7" fillId="0" borderId="47" xfId="3" applyNumberFormat="1" applyFont="1" applyBorder="1"/>
    <xf numFmtId="0" fontId="5" fillId="0" borderId="29" xfId="3" applyFont="1" applyFill="1" applyBorder="1"/>
    <xf numFmtId="0" fontId="5" fillId="0" borderId="28" xfId="3" applyFont="1" applyFill="1" applyBorder="1"/>
    <xf numFmtId="6" fontId="5" fillId="0" borderId="28" xfId="3" applyNumberFormat="1" applyFont="1" applyFill="1" applyBorder="1"/>
    <xf numFmtId="6" fontId="5" fillId="0" borderId="27" xfId="3" applyNumberFormat="1" applyFont="1" applyFill="1" applyBorder="1"/>
    <xf numFmtId="0" fontId="6" fillId="0" borderId="19" xfId="3" applyFont="1" applyFill="1" applyBorder="1"/>
    <xf numFmtId="6" fontId="6" fillId="0" borderId="19" xfId="3" applyNumberFormat="1" applyFont="1" applyFill="1" applyBorder="1"/>
    <xf numFmtId="6" fontId="6" fillId="0" borderId="48" xfId="3" applyNumberFormat="1" applyFont="1" applyFill="1" applyBorder="1"/>
    <xf numFmtId="0" fontId="6" fillId="0" borderId="19" xfId="3" applyFont="1" applyFill="1" applyBorder="1" applyAlignment="1">
      <alignment horizontal="left"/>
    </xf>
    <xf numFmtId="0" fontId="7" fillId="0" borderId="19" xfId="3" applyFont="1" applyFill="1" applyBorder="1"/>
    <xf numFmtId="6" fontId="7" fillId="0" borderId="19" xfId="3" applyNumberFormat="1" applyFont="1" applyFill="1" applyBorder="1"/>
    <xf numFmtId="0" fontId="23" fillId="0" borderId="45" xfId="3" applyFont="1" applyBorder="1"/>
    <xf numFmtId="0" fontId="23" fillId="0" borderId="16" xfId="3" applyFont="1" applyBorder="1"/>
    <xf numFmtId="0" fontId="7" fillId="0" borderId="16" xfId="3" applyFont="1" applyFill="1" applyBorder="1" applyAlignment="1">
      <alignment horizontal="left" indent="1"/>
    </xf>
    <xf numFmtId="0" fontId="6" fillId="0" borderId="12" xfId="3" applyFont="1" applyFill="1" applyBorder="1"/>
    <xf numFmtId="6" fontId="6" fillId="0" borderId="11" xfId="3" applyNumberFormat="1" applyFont="1" applyFill="1" applyBorder="1"/>
    <xf numFmtId="6" fontId="7" fillId="0" borderId="5" xfId="3" applyNumberFormat="1" applyFont="1" applyBorder="1"/>
    <xf numFmtId="0" fontId="7" fillId="0" borderId="12" xfId="3" applyFont="1" applyBorder="1"/>
    <xf numFmtId="0" fontId="7" fillId="0" borderId="13" xfId="3" applyFont="1" applyBorder="1"/>
    <xf numFmtId="0" fontId="7" fillId="0" borderId="50" xfId="3" applyFont="1" applyBorder="1"/>
    <xf numFmtId="0" fontId="6" fillId="0" borderId="51" xfId="3" applyFont="1" applyBorder="1" applyAlignment="1">
      <alignment horizontal="center"/>
    </xf>
    <xf numFmtId="5" fontId="7" fillId="0" borderId="36" xfId="3" applyNumberFormat="1" applyFont="1" applyBorder="1" applyAlignment="1">
      <alignment horizontal="right"/>
    </xf>
    <xf numFmtId="0" fontId="6" fillId="0" borderId="26" xfId="3" applyFont="1" applyBorder="1" applyAlignment="1">
      <alignment horizontal="center"/>
    </xf>
    <xf numFmtId="0" fontId="45" fillId="0" borderId="0" xfId="0" applyFont="1"/>
    <xf numFmtId="0" fontId="0" fillId="4" borderId="6" xfId="0" applyFont="1" applyFill="1" applyBorder="1"/>
    <xf numFmtId="0" fontId="0" fillId="4" borderId="6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 wrapText="1"/>
    </xf>
    <xf numFmtId="0" fontId="7" fillId="0" borderId="6" xfId="3" applyFont="1" applyBorder="1" applyAlignment="1"/>
    <xf numFmtId="0" fontId="6" fillId="4" borderId="6" xfId="3" applyFont="1" applyFill="1" applyBorder="1"/>
    <xf numFmtId="164" fontId="6" fillId="4" borderId="6" xfId="3" applyNumberFormat="1" applyFont="1" applyFill="1" applyBorder="1"/>
    <xf numFmtId="5" fontId="6" fillId="4" borderId="6" xfId="3" applyNumberFormat="1" applyFont="1" applyFill="1" applyBorder="1"/>
    <xf numFmtId="0" fontId="6" fillId="0" borderId="25" xfId="3" applyFont="1" applyBorder="1" applyAlignment="1">
      <alignment horizontal="center"/>
    </xf>
    <xf numFmtId="0" fontId="7" fillId="0" borderId="23" xfId="3" applyFont="1" applyBorder="1" applyAlignment="1">
      <alignment horizontal="right"/>
    </xf>
    <xf numFmtId="0" fontId="6" fillId="0" borderId="22" xfId="3" applyFont="1" applyBorder="1" applyAlignment="1">
      <alignment horizontal="center"/>
    </xf>
    <xf numFmtId="166" fontId="10" fillId="0" borderId="19" xfId="3" applyNumberFormat="1" applyFont="1" applyBorder="1" applyAlignment="1">
      <alignment horizontal="left" indent="2"/>
    </xf>
    <xf numFmtId="5" fontId="7" fillId="0" borderId="52" xfId="3" applyNumberFormat="1" applyFont="1" applyBorder="1" applyAlignment="1">
      <alignment horizontal="right"/>
    </xf>
    <xf numFmtId="166" fontId="8" fillId="0" borderId="19" xfId="3" applyNumberFormat="1" applyFont="1" applyBorder="1" applyAlignment="1">
      <alignment horizontal="left" indent="2"/>
    </xf>
    <xf numFmtId="6" fontId="6" fillId="0" borderId="16" xfId="3" applyNumberFormat="1" applyFont="1" applyBorder="1" applyAlignment="1">
      <alignment horizontal="right"/>
    </xf>
    <xf numFmtId="167" fontId="7" fillId="3" borderId="0" xfId="3" applyNumberFormat="1" applyFont="1" applyFill="1"/>
    <xf numFmtId="6" fontId="7" fillId="0" borderId="16" xfId="3" applyNumberFormat="1" applyFont="1" applyBorder="1" applyAlignment="1">
      <alignment horizontal="right"/>
    </xf>
    <xf numFmtId="6" fontId="7" fillId="0" borderId="15" xfId="3" applyNumberFormat="1" applyFont="1" applyBorder="1" applyAlignment="1">
      <alignment horizontal="right"/>
    </xf>
    <xf numFmtId="6" fontId="8" fillId="0" borderId="32" xfId="3" applyNumberFormat="1" applyFont="1" applyBorder="1" applyAlignment="1">
      <alignment horizontal="right"/>
    </xf>
    <xf numFmtId="6" fontId="8" fillId="0" borderId="30" xfId="3" applyNumberFormat="1" applyFont="1" applyBorder="1" applyAlignment="1">
      <alignment horizontal="right"/>
    </xf>
    <xf numFmtId="6" fontId="8" fillId="0" borderId="6" xfId="3" applyNumberFormat="1" applyFont="1" applyBorder="1" applyAlignment="1">
      <alignment horizontal="right"/>
    </xf>
    <xf numFmtId="8" fontId="8" fillId="0" borderId="6" xfId="3" applyNumberFormat="1" applyFont="1" applyBorder="1" applyAlignment="1">
      <alignment horizontal="right"/>
    </xf>
    <xf numFmtId="6" fontId="8" fillId="0" borderId="7" xfId="3" applyNumberFormat="1" applyFont="1" applyBorder="1" applyAlignment="1">
      <alignment horizontal="right"/>
    </xf>
    <xf numFmtId="0" fontId="6" fillId="3" borderId="0" xfId="3" applyFont="1" applyFill="1"/>
    <xf numFmtId="0" fontId="7" fillId="3" borderId="0" xfId="3" applyFont="1" applyFill="1"/>
    <xf numFmtId="0" fontId="7" fillId="0" borderId="0" xfId="3" applyFont="1" applyAlignment="1">
      <alignment horizontal="left" indent="2"/>
    </xf>
    <xf numFmtId="5" fontId="7" fillId="0" borderId="0" xfId="3" applyNumberFormat="1" applyFont="1" applyAlignment="1">
      <alignment horizontal="left"/>
    </xf>
    <xf numFmtId="165" fontId="7" fillId="0" borderId="0" xfId="3" applyNumberFormat="1" applyFont="1"/>
    <xf numFmtId="5" fontId="6" fillId="0" borderId="14" xfId="3" applyNumberFormat="1" applyFont="1" applyBorder="1" applyAlignment="1">
      <alignment horizontal="right"/>
    </xf>
    <xf numFmtId="6" fontId="6" fillId="0" borderId="12" xfId="3" applyNumberFormat="1" applyFont="1" applyBorder="1" applyAlignment="1">
      <alignment horizontal="right"/>
    </xf>
    <xf numFmtId="0" fontId="6" fillId="0" borderId="13" xfId="3" applyFont="1" applyBorder="1"/>
    <xf numFmtId="5" fontId="6" fillId="0" borderId="0" xfId="3" applyNumberFormat="1" applyFont="1" applyAlignment="1">
      <alignment horizontal="right"/>
    </xf>
    <xf numFmtId="174" fontId="6" fillId="0" borderId="0" xfId="2" applyNumberFormat="1" applyFont="1" applyFill="1" applyAlignment="1">
      <alignment horizontal="right"/>
    </xf>
    <xf numFmtId="6" fontId="6" fillId="0" borderId="0" xfId="3" applyNumberFormat="1" applyFont="1"/>
    <xf numFmtId="6" fontId="6" fillId="0" borderId="0" xfId="3" applyNumberFormat="1" applyFont="1" applyAlignment="1">
      <alignment horizontal="center"/>
    </xf>
    <xf numFmtId="0" fontId="6" fillId="5" borderId="0" xfId="3" applyFont="1" applyFill="1"/>
    <xf numFmtId="5" fontId="6" fillId="5" borderId="0" xfId="3" applyNumberFormat="1" applyFont="1" applyFill="1" applyAlignment="1">
      <alignment horizontal="right"/>
    </xf>
    <xf numFmtId="6" fontId="6" fillId="0" borderId="6" xfId="3" applyNumberFormat="1" applyFont="1" applyBorder="1" applyAlignment="1">
      <alignment horizontal="center"/>
    </xf>
    <xf numFmtId="5" fontId="10" fillId="0" borderId="0" xfId="3" applyNumberFormat="1" applyFont="1" applyAlignment="1">
      <alignment horizontal="right"/>
    </xf>
    <xf numFmtId="0" fontId="10" fillId="0" borderId="0" xfId="0" applyFont="1" applyAlignment="1">
      <alignment vertical="center"/>
    </xf>
    <xf numFmtId="0" fontId="46" fillId="0" borderId="0" xfId="3" applyFont="1"/>
    <xf numFmtId="0" fontId="40" fillId="0" borderId="16" xfId="3" applyFont="1" applyFill="1" applyBorder="1"/>
    <xf numFmtId="0" fontId="7" fillId="0" borderId="16" xfId="3" applyFont="1" applyFill="1" applyBorder="1"/>
    <xf numFmtId="0" fontId="10" fillId="3" borderId="19" xfId="3" applyFont="1" applyFill="1" applyBorder="1" applyAlignment="1">
      <alignment horizontal="center"/>
    </xf>
    <xf numFmtId="169" fontId="5" fillId="3" borderId="0" xfId="3" applyNumberFormat="1" applyFont="1" applyFill="1" applyAlignment="1">
      <alignment horizontal="center"/>
    </xf>
    <xf numFmtId="5" fontId="6" fillId="3" borderId="4" xfId="3" applyNumberFormat="1" applyFont="1" applyFill="1" applyBorder="1" applyAlignment="1">
      <alignment horizontal="right"/>
    </xf>
    <xf numFmtId="14" fontId="7" fillId="0" borderId="0" xfId="3" applyNumberFormat="1" applyFont="1" applyAlignment="1">
      <alignment horizontal="center"/>
    </xf>
    <xf numFmtId="14" fontId="7" fillId="0" borderId="15" xfId="3" applyNumberFormat="1" applyFont="1" applyBorder="1" applyAlignment="1">
      <alignment horizontal="center"/>
    </xf>
    <xf numFmtId="0" fontId="7" fillId="0" borderId="15" xfId="3" applyFont="1" applyBorder="1" applyAlignment="1">
      <alignment horizontal="center"/>
    </xf>
    <xf numFmtId="170" fontId="17" fillId="0" borderId="6" xfId="10" applyNumberFormat="1" applyBorder="1"/>
    <xf numFmtId="0" fontId="6" fillId="0" borderId="11" xfId="3" applyFont="1" applyFill="1" applyBorder="1"/>
    <xf numFmtId="5" fontId="6" fillId="0" borderId="10" xfId="3" applyNumberFormat="1" applyFont="1" applyFill="1" applyBorder="1" applyAlignment="1">
      <alignment horizontal="right"/>
    </xf>
    <xf numFmtId="6" fontId="6" fillId="13" borderId="49" xfId="3" applyNumberFormat="1" applyFont="1" applyFill="1" applyBorder="1"/>
    <xf numFmtId="6" fontId="6" fillId="13" borderId="5" xfId="3" applyNumberFormat="1" applyFont="1" applyFill="1" applyBorder="1"/>
    <xf numFmtId="166" fontId="7" fillId="0" borderId="15" xfId="3" applyNumberFormat="1" applyFont="1" applyFill="1" applyBorder="1" applyAlignment="1">
      <alignment horizontal="left" indent="2"/>
    </xf>
    <xf numFmtId="166" fontId="5" fillId="0" borderId="19" xfId="3" applyNumberFormat="1" applyFont="1" applyFill="1" applyBorder="1" applyAlignment="1">
      <alignment horizontal="left" indent="1"/>
    </xf>
    <xf numFmtId="6" fontId="7" fillId="0" borderId="6" xfId="3" applyNumberFormat="1" applyFont="1" applyFill="1" applyBorder="1" applyAlignment="1">
      <alignment horizontal="center"/>
    </xf>
    <xf numFmtId="0" fontId="7" fillId="0" borderId="26" xfId="3" applyFont="1" applyBorder="1" applyAlignment="1">
      <alignment horizontal="center"/>
    </xf>
    <xf numFmtId="5" fontId="6" fillId="14" borderId="9" xfId="3" applyNumberFormat="1" applyFont="1" applyFill="1" applyBorder="1" applyAlignment="1">
      <alignment horizontal="right"/>
    </xf>
    <xf numFmtId="6" fontId="6" fillId="0" borderId="53" xfId="3" applyNumberFormat="1" applyFont="1" applyFill="1" applyBorder="1" applyAlignment="1">
      <alignment horizontal="center" wrapText="1"/>
    </xf>
    <xf numFmtId="0" fontId="9" fillId="0" borderId="17" xfId="3" applyFont="1" applyFill="1" applyBorder="1"/>
    <xf numFmtId="6" fontId="6" fillId="0" borderId="13" xfId="3" applyNumberFormat="1" applyFont="1" applyBorder="1" applyAlignment="1">
      <alignment horizontal="right"/>
    </xf>
    <xf numFmtId="0" fontId="6" fillId="0" borderId="50" xfId="3" applyFont="1" applyBorder="1"/>
    <xf numFmtId="6" fontId="6" fillId="0" borderId="0" xfId="3" applyNumberFormat="1" applyFont="1" applyBorder="1" applyAlignment="1">
      <alignment horizontal="right"/>
    </xf>
    <xf numFmtId="0" fontId="7" fillId="0" borderId="19" xfId="3" applyFont="1" applyBorder="1" applyAlignment="1">
      <alignment horizontal="left"/>
    </xf>
    <xf numFmtId="0" fontId="7" fillId="0" borderId="19" xfId="3" applyFont="1" applyBorder="1" applyAlignment="1">
      <alignment horizontal="left" indent="6"/>
    </xf>
    <xf numFmtId="0" fontId="5" fillId="0" borderId="19" xfId="3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9" fontId="0" fillId="0" borderId="0" xfId="0" applyNumberFormat="1"/>
    <xf numFmtId="10" fontId="0" fillId="0" borderId="0" xfId="0" applyNumberFormat="1"/>
    <xf numFmtId="5" fontId="7" fillId="12" borderId="4" xfId="3" applyNumberFormat="1" applyFont="1" applyFill="1" applyBorder="1" applyAlignment="1">
      <alignment horizontal="right"/>
    </xf>
    <xf numFmtId="0" fontId="6" fillId="0" borderId="21" xfId="3" applyFont="1" applyBorder="1"/>
    <xf numFmtId="0" fontId="7" fillId="0" borderId="18" xfId="3" applyFont="1" applyBorder="1" applyAlignment="1">
      <alignment horizontal="left"/>
    </xf>
    <xf numFmtId="0" fontId="7" fillId="0" borderId="30" xfId="3" applyFont="1" applyFill="1" applyBorder="1" applyAlignment="1">
      <alignment horizontal="right"/>
    </xf>
    <xf numFmtId="0" fontId="6" fillId="0" borderId="30" xfId="3" applyFont="1" applyBorder="1" applyAlignment="1">
      <alignment horizontal="center"/>
    </xf>
    <xf numFmtId="0" fontId="6" fillId="0" borderId="54" xfId="3" applyFont="1" applyFill="1" applyBorder="1" applyAlignment="1">
      <alignment horizontal="center"/>
    </xf>
    <xf numFmtId="0" fontId="6" fillId="0" borderId="55" xfId="3" applyFont="1" applyBorder="1" applyAlignment="1">
      <alignment horizontal="center" wrapText="1"/>
    </xf>
    <xf numFmtId="0" fontId="6" fillId="0" borderId="10" xfId="3" applyFont="1" applyBorder="1" applyAlignment="1">
      <alignment horizontal="center" wrapText="1"/>
    </xf>
    <xf numFmtId="0" fontId="6" fillId="0" borderId="56" xfId="3" applyFont="1" applyBorder="1" applyAlignment="1">
      <alignment horizontal="center"/>
    </xf>
    <xf numFmtId="0" fontId="6" fillId="0" borderId="57" xfId="3" applyFont="1" applyBorder="1" applyAlignment="1">
      <alignment horizontal="center"/>
    </xf>
    <xf numFmtId="0" fontId="6" fillId="0" borderId="52" xfId="3" applyFont="1" applyBorder="1" applyAlignment="1">
      <alignment horizontal="center"/>
    </xf>
    <xf numFmtId="0" fontId="6" fillId="15" borderId="5" xfId="3" applyFont="1" applyFill="1" applyBorder="1"/>
    <xf numFmtId="10" fontId="6" fillId="15" borderId="5" xfId="2" applyNumberFormat="1" applyFont="1" applyFill="1" applyBorder="1"/>
    <xf numFmtId="9" fontId="6" fillId="15" borderId="5" xfId="2" applyNumberFormat="1" applyFont="1" applyFill="1" applyBorder="1"/>
    <xf numFmtId="9" fontId="6" fillId="15" borderId="5" xfId="2" applyFont="1" applyFill="1" applyBorder="1"/>
    <xf numFmtId="6" fontId="7" fillId="0" borderId="0" xfId="3" applyNumberFormat="1" applyFont="1" applyBorder="1" applyAlignment="1">
      <alignment horizontal="right"/>
    </xf>
    <xf numFmtId="0" fontId="6" fillId="3" borderId="0" xfId="3" applyFont="1" applyFill="1" applyBorder="1"/>
    <xf numFmtId="0" fontId="7" fillId="3" borderId="0" xfId="3" applyFont="1" applyFill="1" applyBorder="1"/>
    <xf numFmtId="6" fontId="6" fillId="14" borderId="6" xfId="3" applyNumberFormat="1" applyFont="1" applyFill="1" applyBorder="1"/>
    <xf numFmtId="0" fontId="6" fillId="14" borderId="6" xfId="3" applyFont="1" applyFill="1" applyBorder="1"/>
    <xf numFmtId="5" fontId="6" fillId="14" borderId="6" xfId="3" applyNumberFormat="1" applyFont="1" applyFill="1" applyBorder="1" applyAlignment="1">
      <alignment horizontal="right"/>
    </xf>
    <xf numFmtId="14" fontId="6" fillId="0" borderId="0" xfId="3" applyNumberFormat="1" applyFont="1"/>
    <xf numFmtId="0" fontId="6" fillId="17" borderId="28" xfId="3" applyFont="1" applyFill="1" applyBorder="1"/>
    <xf numFmtId="0" fontId="7" fillId="0" borderId="45" xfId="3" applyFont="1" applyBorder="1"/>
    <xf numFmtId="0" fontId="6" fillId="0" borderId="28" xfId="3" applyFont="1" applyBorder="1" applyAlignment="1">
      <alignment horizontal="center"/>
    </xf>
    <xf numFmtId="6" fontId="6" fillId="0" borderId="53" xfId="3" applyNumberFormat="1" applyFont="1" applyBorder="1" applyAlignment="1">
      <alignment horizontal="center" wrapText="1"/>
    </xf>
    <xf numFmtId="6" fontId="6" fillId="0" borderId="26" xfId="3" applyNumberFormat="1" applyFont="1" applyBorder="1" applyAlignment="1">
      <alignment horizontal="center"/>
    </xf>
    <xf numFmtId="0" fontId="6" fillId="0" borderId="60" xfId="3" applyFont="1" applyBorder="1" applyAlignment="1">
      <alignment horizontal="center"/>
    </xf>
    <xf numFmtId="0" fontId="6" fillId="0" borderId="61" xfId="3" applyFont="1" applyBorder="1" applyAlignment="1">
      <alignment horizontal="center"/>
    </xf>
    <xf numFmtId="0" fontId="6" fillId="0" borderId="53" xfId="3" applyFont="1" applyBorder="1" applyAlignment="1">
      <alignment horizontal="center"/>
    </xf>
    <xf numFmtId="0" fontId="7" fillId="0" borderId="62" xfId="3" applyFont="1" applyBorder="1" applyAlignment="1">
      <alignment horizontal="right"/>
    </xf>
    <xf numFmtId="6" fontId="7" fillId="0" borderId="16" xfId="3" applyNumberFormat="1" applyFont="1" applyBorder="1" applyAlignment="1">
      <alignment horizontal="center"/>
    </xf>
    <xf numFmtId="6" fontId="7" fillId="0" borderId="6" xfId="3" applyNumberFormat="1" applyFont="1" applyBorder="1" applyAlignment="1">
      <alignment horizontal="center"/>
    </xf>
    <xf numFmtId="166" fontId="5" fillId="0" borderId="19" xfId="3" applyNumberFormat="1" applyFont="1" applyBorder="1" applyAlignment="1">
      <alignment horizontal="left" indent="1"/>
    </xf>
    <xf numFmtId="5" fontId="7" fillId="0" borderId="7" xfId="3" applyNumberFormat="1" applyFont="1" applyBorder="1" applyAlignment="1">
      <alignment horizontal="right"/>
    </xf>
    <xf numFmtId="167" fontId="8" fillId="3" borderId="5" xfId="1" applyNumberFormat="1" applyFont="1" applyFill="1" applyBorder="1"/>
    <xf numFmtId="167" fontId="8" fillId="3" borderId="31" xfId="1" applyNumberFormat="1" applyFont="1" applyFill="1" applyBorder="1"/>
    <xf numFmtId="167" fontId="8" fillId="3" borderId="36" xfId="1" applyNumberFormat="1" applyFont="1" applyFill="1" applyBorder="1"/>
    <xf numFmtId="167" fontId="8" fillId="3" borderId="7" xfId="1" applyNumberFormat="1" applyFont="1" applyFill="1" applyBorder="1"/>
    <xf numFmtId="10" fontId="7" fillId="0" borderId="0" xfId="2" applyNumberFormat="1" applyFont="1"/>
    <xf numFmtId="166" fontId="7" fillId="0" borderId="15" xfId="3" applyNumberFormat="1" applyFont="1" applyBorder="1" applyAlignment="1">
      <alignment horizontal="left" indent="2"/>
    </xf>
    <xf numFmtId="5" fontId="7" fillId="0" borderId="63" xfId="3" applyNumberFormat="1" applyFont="1" applyBorder="1" applyAlignment="1">
      <alignment horizontal="right"/>
    </xf>
    <xf numFmtId="6" fontId="7" fillId="0" borderId="16" xfId="3" applyNumberFormat="1" applyFont="1" applyBorder="1" applyAlignment="1">
      <alignment horizontal="left"/>
    </xf>
    <xf numFmtId="6" fontId="7" fillId="0" borderId="18" xfId="3" applyNumberFormat="1" applyFont="1" applyBorder="1" applyAlignment="1">
      <alignment horizontal="right"/>
    </xf>
    <xf numFmtId="167" fontId="7" fillId="0" borderId="0" xfId="3" applyNumberFormat="1" applyFont="1"/>
    <xf numFmtId="167" fontId="7" fillId="0" borderId="17" xfId="3" applyNumberFormat="1" applyFont="1" applyBorder="1"/>
    <xf numFmtId="167" fontId="7" fillId="0" borderId="16" xfId="3" applyNumberFormat="1" applyFont="1" applyBorder="1"/>
    <xf numFmtId="0" fontId="7" fillId="2" borderId="7" xfId="3" applyFont="1" applyFill="1" applyBorder="1" applyAlignment="1">
      <alignment horizontal="right"/>
    </xf>
    <xf numFmtId="5" fontId="6" fillId="0" borderId="36" xfId="3" applyNumberFormat="1" applyFont="1" applyBorder="1" applyAlignment="1">
      <alignment horizontal="right"/>
    </xf>
    <xf numFmtId="5" fontId="6" fillId="0" borderId="7" xfId="3" applyNumberFormat="1" applyFont="1" applyBorder="1" applyAlignment="1">
      <alignment horizontal="right"/>
    </xf>
    <xf numFmtId="6" fontId="8" fillId="0" borderId="16" xfId="3" applyNumberFormat="1" applyFont="1" applyBorder="1" applyAlignment="1">
      <alignment horizontal="right"/>
    </xf>
    <xf numFmtId="8" fontId="8" fillId="0" borderId="0" xfId="3" applyNumberFormat="1" applyFont="1" applyAlignment="1">
      <alignment horizontal="right"/>
    </xf>
    <xf numFmtId="167" fontId="8" fillId="0" borderId="0" xfId="1" applyNumberFormat="1" applyFont="1" applyFill="1" applyBorder="1"/>
    <xf numFmtId="167" fontId="8" fillId="0" borderId="17" xfId="1" applyNumberFormat="1" applyFont="1" applyFill="1" applyBorder="1"/>
    <xf numFmtId="167" fontId="8" fillId="0" borderId="16" xfId="1" applyNumberFormat="1" applyFont="1" applyFill="1" applyBorder="1"/>
    <xf numFmtId="5" fontId="7" fillId="2" borderId="7" xfId="3" applyNumberFormat="1" applyFont="1" applyFill="1" applyBorder="1" applyAlignment="1">
      <alignment horizontal="right"/>
    </xf>
    <xf numFmtId="5" fontId="7" fillId="0" borderId="33" xfId="3" applyNumberFormat="1" applyFont="1" applyBorder="1" applyAlignment="1">
      <alignment horizontal="right"/>
    </xf>
    <xf numFmtId="0" fontId="7" fillId="2" borderId="64" xfId="3" applyFont="1" applyFill="1" applyBorder="1" applyAlignment="1">
      <alignment horizontal="right"/>
    </xf>
    <xf numFmtId="164" fontId="7" fillId="3" borderId="5" xfId="3" applyNumberFormat="1" applyFont="1" applyFill="1" applyBorder="1"/>
    <xf numFmtId="164" fontId="7" fillId="3" borderId="31" xfId="3" applyNumberFormat="1" applyFont="1" applyFill="1" applyBorder="1"/>
    <xf numFmtId="9" fontId="6" fillId="0" borderId="36" xfId="2" applyFont="1" applyFill="1" applyBorder="1"/>
    <xf numFmtId="164" fontId="7" fillId="3" borderId="7" xfId="3" applyNumberFormat="1" applyFont="1" applyFill="1" applyBorder="1"/>
    <xf numFmtId="9" fontId="6" fillId="0" borderId="65" xfId="2" applyFont="1" applyFill="1" applyBorder="1"/>
    <xf numFmtId="5" fontId="7" fillId="4" borderId="36" xfId="3" applyNumberFormat="1" applyFont="1" applyFill="1" applyBorder="1" applyAlignment="1">
      <alignment horizontal="right"/>
    </xf>
    <xf numFmtId="5" fontId="7" fillId="4" borderId="7" xfId="3" applyNumberFormat="1" applyFont="1" applyFill="1" applyBorder="1" applyAlignment="1">
      <alignment horizontal="right"/>
    </xf>
    <xf numFmtId="10" fontId="5" fillId="0" borderId="19" xfId="3" applyNumberFormat="1" applyFont="1" applyBorder="1" applyAlignment="1">
      <alignment horizontal="center"/>
    </xf>
    <xf numFmtId="5" fontId="7" fillId="0" borderId="4" xfId="3" applyNumberFormat="1" applyFont="1" applyBorder="1" applyAlignment="1">
      <alignment horizontal="right"/>
    </xf>
    <xf numFmtId="5" fontId="7" fillId="0" borderId="14" xfId="3" applyNumberFormat="1" applyFont="1" applyBorder="1" applyAlignment="1">
      <alignment horizontal="right"/>
    </xf>
    <xf numFmtId="5" fontId="6" fillId="0" borderId="33" xfId="3" applyNumberFormat="1" applyFont="1" applyBorder="1" applyAlignment="1">
      <alignment horizontal="right"/>
    </xf>
    <xf numFmtId="5" fontId="6" fillId="0" borderId="64" xfId="3" applyNumberFormat="1" applyFont="1" applyBorder="1" applyAlignment="1">
      <alignment horizontal="right"/>
    </xf>
    <xf numFmtId="0" fontId="9" fillId="0" borderId="17" xfId="3" applyFont="1" applyBorder="1"/>
    <xf numFmtId="5" fontId="6" fillId="0" borderId="13" xfId="3" applyNumberFormat="1" applyFont="1" applyBorder="1" applyAlignment="1">
      <alignment horizontal="right"/>
    </xf>
    <xf numFmtId="5" fontId="6" fillId="0" borderId="55" xfId="3" applyNumberFormat="1" applyFont="1" applyBorder="1" applyAlignment="1">
      <alignment horizontal="right"/>
    </xf>
    <xf numFmtId="5" fontId="6" fillId="16" borderId="9" xfId="3" applyNumberFormat="1" applyFont="1" applyFill="1" applyBorder="1" applyAlignment="1">
      <alignment horizontal="right"/>
    </xf>
    <xf numFmtId="9" fontId="7" fillId="0" borderId="0" xfId="2" applyFont="1" applyAlignment="1">
      <alignment horizontal="right"/>
    </xf>
    <xf numFmtId="164" fontId="7" fillId="0" borderId="0" xfId="1" applyNumberFormat="1" applyFont="1"/>
    <xf numFmtId="9" fontId="7" fillId="0" borderId="0" xfId="2" applyFont="1"/>
    <xf numFmtId="9" fontId="7" fillId="0" borderId="15" xfId="3" applyNumberFormat="1" applyFont="1" applyBorder="1"/>
    <xf numFmtId="9" fontId="6" fillId="0" borderId="0" xfId="3" applyNumberFormat="1" applyFont="1"/>
    <xf numFmtId="0" fontId="6" fillId="0" borderId="15" xfId="3" applyFont="1" applyBorder="1" applyAlignment="1">
      <alignment horizontal="center"/>
    </xf>
    <xf numFmtId="6" fontId="7" fillId="0" borderId="0" xfId="3" applyNumberFormat="1" applyFont="1" applyAlignment="1">
      <alignment horizontal="center"/>
    </xf>
    <xf numFmtId="6" fontId="7" fillId="8" borderId="0" xfId="1" applyNumberFormat="1" applyFont="1" applyFill="1"/>
    <xf numFmtId="6" fontId="7" fillId="0" borderId="0" xfId="1" applyNumberFormat="1" applyFont="1" applyFill="1"/>
    <xf numFmtId="6" fontId="6" fillId="8" borderId="0" xfId="5" applyNumberFormat="1" applyFont="1" applyFill="1"/>
    <xf numFmtId="6" fontId="28" fillId="0" borderId="6" xfId="12" applyNumberFormat="1" applyFont="1" applyBorder="1" applyAlignment="1" applyProtection="1">
      <alignment horizontal="center"/>
      <protection locked="0"/>
    </xf>
    <xf numFmtId="6" fontId="28" fillId="0" borderId="6" xfId="12" applyNumberFormat="1" applyFont="1" applyBorder="1" applyAlignment="1" applyProtection="1">
      <alignment horizontal="right"/>
      <protection locked="0"/>
    </xf>
    <xf numFmtId="0" fontId="43" fillId="9" borderId="0" xfId="0" applyFont="1" applyFill="1" applyBorder="1" applyAlignment="1">
      <alignment vertical="top"/>
    </xf>
    <xf numFmtId="6" fontId="16" fillId="4" borderId="0" xfId="0" applyNumberFormat="1" applyFont="1" applyFill="1" applyBorder="1" applyAlignment="1">
      <alignment vertical="center" wrapText="1"/>
    </xf>
    <xf numFmtId="0" fontId="6" fillId="14" borderId="29" xfId="3" applyFont="1" applyFill="1" applyBorder="1" applyAlignment="1">
      <alignment horizontal="center" vertical="center"/>
    </xf>
    <xf numFmtId="0" fontId="6" fillId="14" borderId="28" xfId="3" applyFont="1" applyFill="1" applyBorder="1" applyAlignment="1">
      <alignment horizontal="center" vertical="center"/>
    </xf>
    <xf numFmtId="0" fontId="6" fillId="14" borderId="27" xfId="3" applyFont="1" applyFill="1" applyBorder="1" applyAlignment="1">
      <alignment horizontal="center" vertical="center"/>
    </xf>
    <xf numFmtId="0" fontId="7" fillId="0" borderId="19" xfId="3" applyFont="1" applyBorder="1" applyAlignment="1">
      <alignment horizontal="left"/>
    </xf>
    <xf numFmtId="0" fontId="44" fillId="0" borderId="13" xfId="3" applyFont="1" applyBorder="1" applyAlignment="1">
      <alignment horizontal="center"/>
    </xf>
    <xf numFmtId="0" fontId="6" fillId="0" borderId="45" xfId="3" applyFont="1" applyBorder="1" applyAlignment="1">
      <alignment horizontal="center"/>
    </xf>
    <xf numFmtId="0" fontId="6" fillId="0" borderId="24" xfId="3" applyFont="1" applyBorder="1" applyAlignment="1">
      <alignment horizontal="center"/>
    </xf>
    <xf numFmtId="0" fontId="6" fillId="0" borderId="46" xfId="3" applyFont="1" applyBorder="1" applyAlignment="1">
      <alignment horizontal="center"/>
    </xf>
    <xf numFmtId="0" fontId="6" fillId="14" borderId="29" xfId="3" applyFont="1" applyFill="1" applyBorder="1" applyAlignment="1">
      <alignment horizontal="center"/>
    </xf>
    <xf numFmtId="0" fontId="6" fillId="14" borderId="28" xfId="3" applyFont="1" applyFill="1" applyBorder="1" applyAlignment="1">
      <alignment horizontal="center"/>
    </xf>
    <xf numFmtId="0" fontId="6" fillId="14" borderId="27" xfId="3" applyFont="1" applyFill="1" applyBorder="1" applyAlignment="1">
      <alignment horizontal="center"/>
    </xf>
    <xf numFmtId="0" fontId="6" fillId="16" borderId="29" xfId="3" applyFont="1" applyFill="1" applyBorder="1" applyAlignment="1">
      <alignment horizontal="center"/>
    </xf>
    <xf numFmtId="0" fontId="6" fillId="16" borderId="28" xfId="3" applyFont="1" applyFill="1" applyBorder="1" applyAlignment="1">
      <alignment horizontal="center"/>
    </xf>
    <xf numFmtId="0" fontId="6" fillId="16" borderId="27" xfId="3" applyFont="1" applyFill="1" applyBorder="1" applyAlignment="1">
      <alignment horizontal="center"/>
    </xf>
    <xf numFmtId="0" fontId="6" fillId="14" borderId="8" xfId="3" applyFont="1" applyFill="1" applyBorder="1" applyAlignment="1">
      <alignment horizontal="center" vertical="center"/>
    </xf>
    <xf numFmtId="0" fontId="6" fillId="14" borderId="58" xfId="3" applyFont="1" applyFill="1" applyBorder="1" applyAlignment="1">
      <alignment horizontal="center" vertical="center"/>
    </xf>
    <xf numFmtId="0" fontId="6" fillId="14" borderId="59" xfId="3" applyFont="1" applyFill="1" applyBorder="1" applyAlignment="1">
      <alignment horizontal="center" vertical="center"/>
    </xf>
    <xf numFmtId="172" fontId="28" fillId="0" borderId="36" xfId="12" applyNumberFormat="1" applyFont="1" applyBorder="1" applyAlignment="1" applyProtection="1">
      <alignment horizontal="center"/>
      <protection locked="0"/>
    </xf>
    <xf numFmtId="172" fontId="28" fillId="0" borderId="19" xfId="12" applyNumberFormat="1" applyFont="1" applyBorder="1" applyAlignment="1" applyProtection="1">
      <alignment horizontal="center"/>
      <protection locked="0"/>
    </xf>
    <xf numFmtId="172" fontId="28" fillId="0" borderId="31" xfId="12" applyNumberFormat="1" applyFont="1" applyBorder="1" applyAlignment="1" applyProtection="1">
      <alignment horizontal="center"/>
      <protection locked="0"/>
    </xf>
    <xf numFmtId="173" fontId="17" fillId="0" borderId="37" xfId="13" applyNumberFormat="1" applyFont="1" applyBorder="1" applyAlignment="1">
      <alignment horizontal="left" vertical="top" indent="2" shrinkToFit="1"/>
    </xf>
    <xf numFmtId="173" fontId="17" fillId="0" borderId="39" xfId="13" applyNumberFormat="1" applyFont="1" applyBorder="1" applyAlignment="1">
      <alignment horizontal="left" vertical="top" indent="2" shrinkToFit="1"/>
    </xf>
    <xf numFmtId="0" fontId="32" fillId="10" borderId="41" xfId="13" applyFill="1" applyBorder="1" applyAlignment="1">
      <alignment horizontal="left" vertical="center" wrapText="1"/>
    </xf>
    <xf numFmtId="0" fontId="32" fillId="10" borderId="42" xfId="13" applyFill="1" applyBorder="1" applyAlignment="1">
      <alignment horizontal="left" vertical="center" wrapText="1"/>
    </xf>
    <xf numFmtId="0" fontId="35" fillId="0" borderId="37" xfId="13" applyFont="1" applyBorder="1" applyAlignment="1">
      <alignment horizontal="left" vertical="top" wrapText="1" indent="6"/>
    </xf>
    <xf numFmtId="0" fontId="35" fillId="0" borderId="38" xfId="13" applyFont="1" applyBorder="1" applyAlignment="1">
      <alignment horizontal="left" vertical="top" wrapText="1" indent="6"/>
    </xf>
    <xf numFmtId="0" fontId="35" fillId="0" borderId="39" xfId="13" applyFont="1" applyBorder="1" applyAlignment="1">
      <alignment horizontal="left" vertical="top" wrapText="1" indent="6"/>
    </xf>
    <xf numFmtId="0" fontId="36" fillId="0" borderId="37" xfId="13" applyFont="1" applyBorder="1" applyAlignment="1">
      <alignment horizontal="center" vertical="top" wrapText="1"/>
    </xf>
    <xf numFmtId="0" fontId="36" fillId="0" borderId="39" xfId="13" applyFont="1" applyBorder="1" applyAlignment="1">
      <alignment horizontal="center" vertical="top" wrapText="1"/>
    </xf>
    <xf numFmtId="0" fontId="33" fillId="0" borderId="0" xfId="13" applyFont="1" applyAlignment="1">
      <alignment horizontal="left" vertical="top" wrapText="1" indent="16"/>
    </xf>
    <xf numFmtId="0" fontId="33" fillId="0" borderId="0" xfId="13" applyFont="1" applyAlignment="1">
      <alignment horizontal="center" vertical="top" wrapText="1"/>
    </xf>
    <xf numFmtId="0" fontId="35" fillId="0" borderId="37" xfId="13" applyFont="1" applyBorder="1" applyAlignment="1">
      <alignment horizontal="left" vertical="top" wrapText="1" indent="7"/>
    </xf>
    <xf numFmtId="0" fontId="35" fillId="0" borderId="38" xfId="13" applyFont="1" applyBorder="1" applyAlignment="1">
      <alignment horizontal="left" vertical="top" wrapText="1" indent="7"/>
    </xf>
    <xf numFmtId="0" fontId="35" fillId="0" borderId="39" xfId="13" applyFont="1" applyBorder="1" applyAlignment="1">
      <alignment horizontal="left" vertical="top" wrapText="1" indent="7"/>
    </xf>
    <xf numFmtId="0" fontId="16" fillId="4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6" fontId="6" fillId="0" borderId="0" xfId="3" applyNumberFormat="1" applyFont="1" applyAlignment="1">
      <alignment horizontal="left"/>
    </xf>
    <xf numFmtId="6" fontId="7" fillId="18" borderId="0" xfId="3" applyNumberFormat="1" applyFont="1" applyFill="1"/>
  </cellXfs>
  <cellStyles count="14">
    <cellStyle name="Comma" xfId="1" builtinId="3"/>
    <cellStyle name="Comma 2" xfId="11" xr:uid="{3AF8EEE3-35BE-41EB-9C50-5379FABF7B40}"/>
    <cellStyle name="Currency 2" xfId="5" xr:uid="{00000000-0005-0000-0000-000001000000}"/>
    <cellStyle name="Followed Hyperlink" xfId="8" builtinId="9" hidden="1"/>
    <cellStyle name="Followed Hyperlink" xfId="9" builtinId="9" hidden="1"/>
    <cellStyle name="Hyperlink" xfId="4" builtinId="8"/>
    <cellStyle name="Normal" xfId="0" builtinId="0"/>
    <cellStyle name="Normal 2" xfId="3" xr:uid="{00000000-0005-0000-0000-000006000000}"/>
    <cellStyle name="Normal 3" xfId="6" xr:uid="{00000000-0005-0000-0000-000007000000}"/>
    <cellStyle name="Normal 4" xfId="10" xr:uid="{87A2B8B3-D9B6-4288-871C-E5EF6CCCD80C}"/>
    <cellStyle name="Normal 5" xfId="13" xr:uid="{3112E6A4-382D-4DB4-8CD5-6A0029C2E198}"/>
    <cellStyle name="Normal_Jim's Linked NSF forms 11-16-99###1" xfId="12" xr:uid="{CCD850E1-832B-4254-A4B8-58844AD5CCFD}"/>
    <cellStyle name="Percent" xfId="2" builtinId="5"/>
    <cellStyle name="Percent 2" xfId="7" xr:uid="{00000000-0005-0000-0000-000009000000}"/>
  </cellStyles>
  <dxfs count="0"/>
  <tableStyles count="0" defaultTableStyle="TableStyleMedium9" defaultPivotStyle="PivotStyleLight16"/>
  <colors>
    <mruColors>
      <color rgb="FFFFFF99"/>
      <color rgb="FFFFFFCC"/>
      <color rgb="FF0000FF"/>
      <color rgb="FF66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78396</xdr:colOff>
      <xdr:row>0</xdr:row>
      <xdr:rowOff>40012</xdr:rowOff>
    </xdr:from>
    <xdr:to>
      <xdr:col>3</xdr:col>
      <xdr:colOff>539834</xdr:colOff>
      <xdr:row>3</xdr:row>
      <xdr:rowOff>219506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094DB5-39C6-4F15-8B91-6684B0589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96" y="220321"/>
          <a:ext cx="2310072" cy="6263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74475</xdr:colOff>
      <xdr:row>0</xdr:row>
      <xdr:rowOff>113671</xdr:rowOff>
    </xdr:from>
    <xdr:to>
      <xdr:col>3</xdr:col>
      <xdr:colOff>540314</xdr:colOff>
      <xdr:row>3</xdr:row>
      <xdr:rowOff>294725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6D2912-4445-4347-BF2C-8E930C1AD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75" y="293980"/>
          <a:ext cx="2601360" cy="6310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23519</xdr:rowOff>
    </xdr:from>
    <xdr:to>
      <xdr:col>3</xdr:col>
      <xdr:colOff>743097</xdr:colOff>
      <xdr:row>4</xdr:row>
      <xdr:rowOff>27282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26D3AD-C0CB-4511-8DC2-5F79C1106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4136"/>
          <a:ext cx="3071430" cy="5493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132906</xdr:colOff>
      <xdr:row>0</xdr:row>
      <xdr:rowOff>85429</xdr:rowOff>
    </xdr:from>
    <xdr:to>
      <xdr:col>3</xdr:col>
      <xdr:colOff>749309</xdr:colOff>
      <xdr:row>4</xdr:row>
      <xdr:rowOff>88605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D6611D-2028-40A2-974A-9403C94C3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906" y="88604"/>
          <a:ext cx="2791278" cy="7429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66636</xdr:colOff>
      <xdr:row>1</xdr:row>
      <xdr:rowOff>77060</xdr:rowOff>
    </xdr:from>
    <xdr:to>
      <xdr:col>3</xdr:col>
      <xdr:colOff>674424</xdr:colOff>
      <xdr:row>5</xdr:row>
      <xdr:rowOff>181405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2ED36A-ACEF-4CAE-BF9E-CEDAA3048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36" y="437677"/>
          <a:ext cx="2583344" cy="83490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117592</xdr:colOff>
      <xdr:row>0</xdr:row>
      <xdr:rowOff>40012</xdr:rowOff>
    </xdr:from>
    <xdr:to>
      <xdr:col>3</xdr:col>
      <xdr:colOff>959357</xdr:colOff>
      <xdr:row>3</xdr:row>
      <xdr:rowOff>257214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29AE72-94A3-4D6D-B824-ACC143038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592" y="220321"/>
          <a:ext cx="2880037" cy="657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provost.umd.edu/fringe-benefit-rates/fringe-rates" TargetMode="External"/><Relationship Id="rId2" Type="http://schemas.openxmlformats.org/officeDocument/2006/relationships/hyperlink" Target="https://billpay.umd.edu/phdTuition" TargetMode="External"/><Relationship Id="rId1" Type="http://schemas.openxmlformats.org/officeDocument/2006/relationships/hyperlink" Target="https://billpay.umd.edu/GraduateTuition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s://ora.umd.edu/resources/f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70"/>
  <sheetViews>
    <sheetView tabSelected="1" zoomScale="91" zoomScaleNormal="91" workbookViewId="0">
      <pane xSplit="3" ySplit="5" topLeftCell="D6" activePane="bottomRight" state="frozen"/>
      <selection activeCell="B18" sqref="B18"/>
      <selection pane="topRight" activeCell="B18" sqref="B18"/>
      <selection pane="bottomLeft" activeCell="B18" sqref="B18"/>
      <selection pane="bottomRight" activeCell="E63" sqref="E63"/>
    </sheetView>
  </sheetViews>
  <sheetFormatPr defaultColWidth="8.81640625" defaultRowHeight="14.5"/>
  <cols>
    <col min="1" max="1" width="3.81640625" style="2" customWidth="1"/>
    <col min="2" max="2" width="12.81640625" style="2" customWidth="1"/>
    <col min="3" max="3" width="9.7265625" style="2" customWidth="1"/>
    <col min="4" max="4" width="9.453125" style="2" customWidth="1"/>
    <col min="5" max="5" width="14" style="2" bestFit="1" customWidth="1"/>
    <col min="6" max="6" width="13.453125" style="2" customWidth="1"/>
    <col min="7" max="7" width="13.26953125" style="2" customWidth="1"/>
    <col min="8" max="8" width="12.7265625" style="2" customWidth="1"/>
    <col min="9" max="9" width="14.81640625" style="2" customWidth="1"/>
    <col min="10" max="10" width="14.453125" style="2" customWidth="1"/>
    <col min="11" max="11" width="3.81640625" style="2" customWidth="1"/>
    <col min="12" max="12" width="11.36328125" style="3" customWidth="1"/>
    <col min="13" max="13" width="10.08984375" style="3" customWidth="1"/>
    <col min="14" max="18" width="7.26953125" style="2" customWidth="1"/>
    <col min="19" max="19" width="7.81640625" style="2" bestFit="1" customWidth="1"/>
    <col min="20" max="20" width="3.81640625" style="2" customWidth="1"/>
    <col min="21" max="25" width="6.54296875" style="2" customWidth="1"/>
    <col min="26" max="26" width="11.54296875" style="2" bestFit="1" customWidth="1"/>
    <col min="27" max="27" width="11.453125" style="2" bestFit="1" customWidth="1"/>
    <col min="28" max="248" width="8.81640625" style="2"/>
    <col min="249" max="249" width="3.81640625" style="2" customWidth="1"/>
    <col min="250" max="250" width="8.81640625" style="2"/>
    <col min="251" max="251" width="14.453125" style="2" customWidth="1"/>
    <col min="252" max="252" width="38.7265625" style="2" customWidth="1"/>
    <col min="253" max="257" width="14" style="2" bestFit="1" customWidth="1"/>
    <col min="258" max="258" width="10.453125" style="2" bestFit="1" customWidth="1"/>
    <col min="259" max="259" width="8.81640625" style="2"/>
    <col min="260" max="260" width="11.26953125" style="2" bestFit="1" customWidth="1"/>
    <col min="261" max="261" width="5.453125" style="2" bestFit="1" customWidth="1"/>
    <col min="262" max="265" width="5" style="2" bestFit="1" customWidth="1"/>
    <col min="266" max="266" width="7.453125" style="2" bestFit="1" customWidth="1"/>
    <col min="267" max="267" width="10.453125" style="2" bestFit="1" customWidth="1"/>
    <col min="268" max="268" width="8.81640625" style="2"/>
    <col min="269" max="270" width="12.453125" style="2" bestFit="1" customWidth="1"/>
    <col min="271" max="271" width="14" style="2" bestFit="1" customWidth="1"/>
    <col min="272" max="504" width="8.81640625" style="2"/>
    <col min="505" max="505" width="3.81640625" style="2" customWidth="1"/>
    <col min="506" max="506" width="8.81640625" style="2"/>
    <col min="507" max="507" width="14.453125" style="2" customWidth="1"/>
    <col min="508" max="508" width="38.7265625" style="2" customWidth="1"/>
    <col min="509" max="513" width="14" style="2" bestFit="1" customWidth="1"/>
    <col min="514" max="514" width="10.453125" style="2" bestFit="1" customWidth="1"/>
    <col min="515" max="515" width="8.81640625" style="2"/>
    <col min="516" max="516" width="11.26953125" style="2" bestFit="1" customWidth="1"/>
    <col min="517" max="517" width="5.453125" style="2" bestFit="1" customWidth="1"/>
    <col min="518" max="521" width="5" style="2" bestFit="1" customWidth="1"/>
    <col min="522" max="522" width="7.453125" style="2" bestFit="1" customWidth="1"/>
    <col min="523" max="523" width="10.453125" style="2" bestFit="1" customWidth="1"/>
    <col min="524" max="524" width="8.81640625" style="2"/>
    <col min="525" max="526" width="12.453125" style="2" bestFit="1" customWidth="1"/>
    <col min="527" max="527" width="14" style="2" bestFit="1" customWidth="1"/>
    <col min="528" max="760" width="8.81640625" style="2"/>
    <col min="761" max="761" width="3.81640625" style="2" customWidth="1"/>
    <col min="762" max="762" width="8.81640625" style="2"/>
    <col min="763" max="763" width="14.453125" style="2" customWidth="1"/>
    <col min="764" max="764" width="38.7265625" style="2" customWidth="1"/>
    <col min="765" max="769" width="14" style="2" bestFit="1" customWidth="1"/>
    <col min="770" max="770" width="10.453125" style="2" bestFit="1" customWidth="1"/>
    <col min="771" max="771" width="8.81640625" style="2"/>
    <col min="772" max="772" width="11.26953125" style="2" bestFit="1" customWidth="1"/>
    <col min="773" max="773" width="5.453125" style="2" bestFit="1" customWidth="1"/>
    <col min="774" max="777" width="5" style="2" bestFit="1" customWidth="1"/>
    <col min="778" max="778" width="7.453125" style="2" bestFit="1" customWidth="1"/>
    <col min="779" max="779" width="10.453125" style="2" bestFit="1" customWidth="1"/>
    <col min="780" max="780" width="8.81640625" style="2"/>
    <col min="781" max="782" width="12.453125" style="2" bestFit="1" customWidth="1"/>
    <col min="783" max="783" width="14" style="2" bestFit="1" customWidth="1"/>
    <col min="784" max="1016" width="8.81640625" style="2"/>
    <col min="1017" max="1017" width="3.81640625" style="2" customWidth="1"/>
    <col min="1018" max="1018" width="8.81640625" style="2"/>
    <col min="1019" max="1019" width="14.453125" style="2" customWidth="1"/>
    <col min="1020" max="1020" width="38.7265625" style="2" customWidth="1"/>
    <col min="1021" max="1025" width="14" style="2" bestFit="1" customWidth="1"/>
    <col min="1026" max="1026" width="10.453125" style="2" bestFit="1" customWidth="1"/>
    <col min="1027" max="1027" width="8.81640625" style="2"/>
    <col min="1028" max="1028" width="11.26953125" style="2" bestFit="1" customWidth="1"/>
    <col min="1029" max="1029" width="5.453125" style="2" bestFit="1" customWidth="1"/>
    <col min="1030" max="1033" width="5" style="2" bestFit="1" customWidth="1"/>
    <col min="1034" max="1034" width="7.453125" style="2" bestFit="1" customWidth="1"/>
    <col min="1035" max="1035" width="10.453125" style="2" bestFit="1" customWidth="1"/>
    <col min="1036" max="1036" width="8.81640625" style="2"/>
    <col min="1037" max="1038" width="12.453125" style="2" bestFit="1" customWidth="1"/>
    <col min="1039" max="1039" width="14" style="2" bestFit="1" customWidth="1"/>
    <col min="1040" max="1272" width="8.81640625" style="2"/>
    <col min="1273" max="1273" width="3.81640625" style="2" customWidth="1"/>
    <col min="1274" max="1274" width="8.81640625" style="2"/>
    <col min="1275" max="1275" width="14.453125" style="2" customWidth="1"/>
    <col min="1276" max="1276" width="38.7265625" style="2" customWidth="1"/>
    <col min="1277" max="1281" width="14" style="2" bestFit="1" customWidth="1"/>
    <col min="1282" max="1282" width="10.453125" style="2" bestFit="1" customWidth="1"/>
    <col min="1283" max="1283" width="8.81640625" style="2"/>
    <col min="1284" max="1284" width="11.26953125" style="2" bestFit="1" customWidth="1"/>
    <col min="1285" max="1285" width="5.453125" style="2" bestFit="1" customWidth="1"/>
    <col min="1286" max="1289" width="5" style="2" bestFit="1" customWidth="1"/>
    <col min="1290" max="1290" width="7.453125" style="2" bestFit="1" customWidth="1"/>
    <col min="1291" max="1291" width="10.453125" style="2" bestFit="1" customWidth="1"/>
    <col min="1292" max="1292" width="8.81640625" style="2"/>
    <col min="1293" max="1294" width="12.453125" style="2" bestFit="1" customWidth="1"/>
    <col min="1295" max="1295" width="14" style="2" bestFit="1" customWidth="1"/>
    <col min="1296" max="1528" width="8.81640625" style="2"/>
    <col min="1529" max="1529" width="3.81640625" style="2" customWidth="1"/>
    <col min="1530" max="1530" width="8.81640625" style="2"/>
    <col min="1531" max="1531" width="14.453125" style="2" customWidth="1"/>
    <col min="1532" max="1532" width="38.7265625" style="2" customWidth="1"/>
    <col min="1533" max="1537" width="14" style="2" bestFit="1" customWidth="1"/>
    <col min="1538" max="1538" width="10.453125" style="2" bestFit="1" customWidth="1"/>
    <col min="1539" max="1539" width="8.81640625" style="2"/>
    <col min="1540" max="1540" width="11.26953125" style="2" bestFit="1" customWidth="1"/>
    <col min="1541" max="1541" width="5.453125" style="2" bestFit="1" customWidth="1"/>
    <col min="1542" max="1545" width="5" style="2" bestFit="1" customWidth="1"/>
    <col min="1546" max="1546" width="7.453125" style="2" bestFit="1" customWidth="1"/>
    <col min="1547" max="1547" width="10.453125" style="2" bestFit="1" customWidth="1"/>
    <col min="1548" max="1548" width="8.81640625" style="2"/>
    <col min="1549" max="1550" width="12.453125" style="2" bestFit="1" customWidth="1"/>
    <col min="1551" max="1551" width="14" style="2" bestFit="1" customWidth="1"/>
    <col min="1552" max="1784" width="8.81640625" style="2"/>
    <col min="1785" max="1785" width="3.81640625" style="2" customWidth="1"/>
    <col min="1786" max="1786" width="8.81640625" style="2"/>
    <col min="1787" max="1787" width="14.453125" style="2" customWidth="1"/>
    <col min="1788" max="1788" width="38.7265625" style="2" customWidth="1"/>
    <col min="1789" max="1793" width="14" style="2" bestFit="1" customWidth="1"/>
    <col min="1794" max="1794" width="10.453125" style="2" bestFit="1" customWidth="1"/>
    <col min="1795" max="1795" width="8.81640625" style="2"/>
    <col min="1796" max="1796" width="11.26953125" style="2" bestFit="1" customWidth="1"/>
    <col min="1797" max="1797" width="5.453125" style="2" bestFit="1" customWidth="1"/>
    <col min="1798" max="1801" width="5" style="2" bestFit="1" customWidth="1"/>
    <col min="1802" max="1802" width="7.453125" style="2" bestFit="1" customWidth="1"/>
    <col min="1803" max="1803" width="10.453125" style="2" bestFit="1" customWidth="1"/>
    <col min="1804" max="1804" width="8.81640625" style="2"/>
    <col min="1805" max="1806" width="12.453125" style="2" bestFit="1" customWidth="1"/>
    <col min="1807" max="1807" width="14" style="2" bestFit="1" customWidth="1"/>
    <col min="1808" max="2040" width="8.81640625" style="2"/>
    <col min="2041" max="2041" width="3.81640625" style="2" customWidth="1"/>
    <col min="2042" max="2042" width="8.81640625" style="2"/>
    <col min="2043" max="2043" width="14.453125" style="2" customWidth="1"/>
    <col min="2044" max="2044" width="38.7265625" style="2" customWidth="1"/>
    <col min="2045" max="2049" width="14" style="2" bestFit="1" customWidth="1"/>
    <col min="2050" max="2050" width="10.453125" style="2" bestFit="1" customWidth="1"/>
    <col min="2051" max="2051" width="8.81640625" style="2"/>
    <col min="2052" max="2052" width="11.26953125" style="2" bestFit="1" customWidth="1"/>
    <col min="2053" max="2053" width="5.453125" style="2" bestFit="1" customWidth="1"/>
    <col min="2054" max="2057" width="5" style="2" bestFit="1" customWidth="1"/>
    <col min="2058" max="2058" width="7.453125" style="2" bestFit="1" customWidth="1"/>
    <col min="2059" max="2059" width="10.453125" style="2" bestFit="1" customWidth="1"/>
    <col min="2060" max="2060" width="8.81640625" style="2"/>
    <col min="2061" max="2062" width="12.453125" style="2" bestFit="1" customWidth="1"/>
    <col min="2063" max="2063" width="14" style="2" bestFit="1" customWidth="1"/>
    <col min="2064" max="2296" width="8.81640625" style="2"/>
    <col min="2297" max="2297" width="3.81640625" style="2" customWidth="1"/>
    <col min="2298" max="2298" width="8.81640625" style="2"/>
    <col min="2299" max="2299" width="14.453125" style="2" customWidth="1"/>
    <col min="2300" max="2300" width="38.7265625" style="2" customWidth="1"/>
    <col min="2301" max="2305" width="14" style="2" bestFit="1" customWidth="1"/>
    <col min="2306" max="2306" width="10.453125" style="2" bestFit="1" customWidth="1"/>
    <col min="2307" max="2307" width="8.81640625" style="2"/>
    <col min="2308" max="2308" width="11.26953125" style="2" bestFit="1" customWidth="1"/>
    <col min="2309" max="2309" width="5.453125" style="2" bestFit="1" customWidth="1"/>
    <col min="2310" max="2313" width="5" style="2" bestFit="1" customWidth="1"/>
    <col min="2314" max="2314" width="7.453125" style="2" bestFit="1" customWidth="1"/>
    <col min="2315" max="2315" width="10.453125" style="2" bestFit="1" customWidth="1"/>
    <col min="2316" max="2316" width="8.81640625" style="2"/>
    <col min="2317" max="2318" width="12.453125" style="2" bestFit="1" customWidth="1"/>
    <col min="2319" max="2319" width="14" style="2" bestFit="1" customWidth="1"/>
    <col min="2320" max="2552" width="8.81640625" style="2"/>
    <col min="2553" max="2553" width="3.81640625" style="2" customWidth="1"/>
    <col min="2554" max="2554" width="8.81640625" style="2"/>
    <col min="2555" max="2555" width="14.453125" style="2" customWidth="1"/>
    <col min="2556" max="2556" width="38.7265625" style="2" customWidth="1"/>
    <col min="2557" max="2561" width="14" style="2" bestFit="1" customWidth="1"/>
    <col min="2562" max="2562" width="10.453125" style="2" bestFit="1" customWidth="1"/>
    <col min="2563" max="2563" width="8.81640625" style="2"/>
    <col min="2564" max="2564" width="11.26953125" style="2" bestFit="1" customWidth="1"/>
    <col min="2565" max="2565" width="5.453125" style="2" bestFit="1" customWidth="1"/>
    <col min="2566" max="2569" width="5" style="2" bestFit="1" customWidth="1"/>
    <col min="2570" max="2570" width="7.453125" style="2" bestFit="1" customWidth="1"/>
    <col min="2571" max="2571" width="10.453125" style="2" bestFit="1" customWidth="1"/>
    <col min="2572" max="2572" width="8.81640625" style="2"/>
    <col min="2573" max="2574" width="12.453125" style="2" bestFit="1" customWidth="1"/>
    <col min="2575" max="2575" width="14" style="2" bestFit="1" customWidth="1"/>
    <col min="2576" max="2808" width="8.81640625" style="2"/>
    <col min="2809" max="2809" width="3.81640625" style="2" customWidth="1"/>
    <col min="2810" max="2810" width="8.81640625" style="2"/>
    <col min="2811" max="2811" width="14.453125" style="2" customWidth="1"/>
    <col min="2812" max="2812" width="38.7265625" style="2" customWidth="1"/>
    <col min="2813" max="2817" width="14" style="2" bestFit="1" customWidth="1"/>
    <col min="2818" max="2818" width="10.453125" style="2" bestFit="1" customWidth="1"/>
    <col min="2819" max="2819" width="8.81640625" style="2"/>
    <col min="2820" max="2820" width="11.26953125" style="2" bestFit="1" customWidth="1"/>
    <col min="2821" max="2821" width="5.453125" style="2" bestFit="1" customWidth="1"/>
    <col min="2822" max="2825" width="5" style="2" bestFit="1" customWidth="1"/>
    <col min="2826" max="2826" width="7.453125" style="2" bestFit="1" customWidth="1"/>
    <col min="2827" max="2827" width="10.453125" style="2" bestFit="1" customWidth="1"/>
    <col min="2828" max="2828" width="8.81640625" style="2"/>
    <col min="2829" max="2830" width="12.453125" style="2" bestFit="1" customWidth="1"/>
    <col min="2831" max="2831" width="14" style="2" bestFit="1" customWidth="1"/>
    <col min="2832" max="3064" width="8.81640625" style="2"/>
    <col min="3065" max="3065" width="3.81640625" style="2" customWidth="1"/>
    <col min="3066" max="3066" width="8.81640625" style="2"/>
    <col min="3067" max="3067" width="14.453125" style="2" customWidth="1"/>
    <col min="3068" max="3068" width="38.7265625" style="2" customWidth="1"/>
    <col min="3069" max="3073" width="14" style="2" bestFit="1" customWidth="1"/>
    <col min="3074" max="3074" width="10.453125" style="2" bestFit="1" customWidth="1"/>
    <col min="3075" max="3075" width="8.81640625" style="2"/>
    <col min="3076" max="3076" width="11.26953125" style="2" bestFit="1" customWidth="1"/>
    <col min="3077" max="3077" width="5.453125" style="2" bestFit="1" customWidth="1"/>
    <col min="3078" max="3081" width="5" style="2" bestFit="1" customWidth="1"/>
    <col min="3082" max="3082" width="7.453125" style="2" bestFit="1" customWidth="1"/>
    <col min="3083" max="3083" width="10.453125" style="2" bestFit="1" customWidth="1"/>
    <col min="3084" max="3084" width="8.81640625" style="2"/>
    <col min="3085" max="3086" width="12.453125" style="2" bestFit="1" customWidth="1"/>
    <col min="3087" max="3087" width="14" style="2" bestFit="1" customWidth="1"/>
    <col min="3088" max="3320" width="8.81640625" style="2"/>
    <col min="3321" max="3321" width="3.81640625" style="2" customWidth="1"/>
    <col min="3322" max="3322" width="8.81640625" style="2"/>
    <col min="3323" max="3323" width="14.453125" style="2" customWidth="1"/>
    <col min="3324" max="3324" width="38.7265625" style="2" customWidth="1"/>
    <col min="3325" max="3329" width="14" style="2" bestFit="1" customWidth="1"/>
    <col min="3330" max="3330" width="10.453125" style="2" bestFit="1" customWidth="1"/>
    <col min="3331" max="3331" width="8.81640625" style="2"/>
    <col min="3332" max="3332" width="11.26953125" style="2" bestFit="1" customWidth="1"/>
    <col min="3333" max="3333" width="5.453125" style="2" bestFit="1" customWidth="1"/>
    <col min="3334" max="3337" width="5" style="2" bestFit="1" customWidth="1"/>
    <col min="3338" max="3338" width="7.453125" style="2" bestFit="1" customWidth="1"/>
    <col min="3339" max="3339" width="10.453125" style="2" bestFit="1" customWidth="1"/>
    <col min="3340" max="3340" width="8.81640625" style="2"/>
    <col min="3341" max="3342" width="12.453125" style="2" bestFit="1" customWidth="1"/>
    <col min="3343" max="3343" width="14" style="2" bestFit="1" customWidth="1"/>
    <col min="3344" max="3576" width="8.81640625" style="2"/>
    <col min="3577" max="3577" width="3.81640625" style="2" customWidth="1"/>
    <col min="3578" max="3578" width="8.81640625" style="2"/>
    <col min="3579" max="3579" width="14.453125" style="2" customWidth="1"/>
    <col min="3580" max="3580" width="38.7265625" style="2" customWidth="1"/>
    <col min="3581" max="3585" width="14" style="2" bestFit="1" customWidth="1"/>
    <col min="3586" max="3586" width="10.453125" style="2" bestFit="1" customWidth="1"/>
    <col min="3587" max="3587" width="8.81640625" style="2"/>
    <col min="3588" max="3588" width="11.26953125" style="2" bestFit="1" customWidth="1"/>
    <col min="3589" max="3589" width="5.453125" style="2" bestFit="1" customWidth="1"/>
    <col min="3590" max="3593" width="5" style="2" bestFit="1" customWidth="1"/>
    <col min="3594" max="3594" width="7.453125" style="2" bestFit="1" customWidth="1"/>
    <col min="3595" max="3595" width="10.453125" style="2" bestFit="1" customWidth="1"/>
    <col min="3596" max="3596" width="8.81640625" style="2"/>
    <col min="3597" max="3598" width="12.453125" style="2" bestFit="1" customWidth="1"/>
    <col min="3599" max="3599" width="14" style="2" bestFit="1" customWidth="1"/>
    <col min="3600" max="3832" width="8.81640625" style="2"/>
    <col min="3833" max="3833" width="3.81640625" style="2" customWidth="1"/>
    <col min="3834" max="3834" width="8.81640625" style="2"/>
    <col min="3835" max="3835" width="14.453125" style="2" customWidth="1"/>
    <col min="3836" max="3836" width="38.7265625" style="2" customWidth="1"/>
    <col min="3837" max="3841" width="14" style="2" bestFit="1" customWidth="1"/>
    <col min="3842" max="3842" width="10.453125" style="2" bestFit="1" customWidth="1"/>
    <col min="3843" max="3843" width="8.81640625" style="2"/>
    <col min="3844" max="3844" width="11.26953125" style="2" bestFit="1" customWidth="1"/>
    <col min="3845" max="3845" width="5.453125" style="2" bestFit="1" customWidth="1"/>
    <col min="3846" max="3849" width="5" style="2" bestFit="1" customWidth="1"/>
    <col min="3850" max="3850" width="7.453125" style="2" bestFit="1" customWidth="1"/>
    <col min="3851" max="3851" width="10.453125" style="2" bestFit="1" customWidth="1"/>
    <col min="3852" max="3852" width="8.81640625" style="2"/>
    <col min="3853" max="3854" width="12.453125" style="2" bestFit="1" customWidth="1"/>
    <col min="3855" max="3855" width="14" style="2" bestFit="1" customWidth="1"/>
    <col min="3856" max="4088" width="8.81640625" style="2"/>
    <col min="4089" max="4089" width="3.81640625" style="2" customWidth="1"/>
    <col min="4090" max="4090" width="8.81640625" style="2"/>
    <col min="4091" max="4091" width="14.453125" style="2" customWidth="1"/>
    <col min="4092" max="4092" width="38.7265625" style="2" customWidth="1"/>
    <col min="4093" max="4097" width="14" style="2" bestFit="1" customWidth="1"/>
    <col min="4098" max="4098" width="10.453125" style="2" bestFit="1" customWidth="1"/>
    <col min="4099" max="4099" width="8.81640625" style="2"/>
    <col min="4100" max="4100" width="11.26953125" style="2" bestFit="1" customWidth="1"/>
    <col min="4101" max="4101" width="5.453125" style="2" bestFit="1" customWidth="1"/>
    <col min="4102" max="4105" width="5" style="2" bestFit="1" customWidth="1"/>
    <col min="4106" max="4106" width="7.453125" style="2" bestFit="1" customWidth="1"/>
    <col min="4107" max="4107" width="10.453125" style="2" bestFit="1" customWidth="1"/>
    <col min="4108" max="4108" width="8.81640625" style="2"/>
    <col min="4109" max="4110" width="12.453125" style="2" bestFit="1" customWidth="1"/>
    <col min="4111" max="4111" width="14" style="2" bestFit="1" customWidth="1"/>
    <col min="4112" max="4344" width="8.81640625" style="2"/>
    <col min="4345" max="4345" width="3.81640625" style="2" customWidth="1"/>
    <col min="4346" max="4346" width="8.81640625" style="2"/>
    <col min="4347" max="4347" width="14.453125" style="2" customWidth="1"/>
    <col min="4348" max="4348" width="38.7265625" style="2" customWidth="1"/>
    <col min="4349" max="4353" width="14" style="2" bestFit="1" customWidth="1"/>
    <col min="4354" max="4354" width="10.453125" style="2" bestFit="1" customWidth="1"/>
    <col min="4355" max="4355" width="8.81640625" style="2"/>
    <col min="4356" max="4356" width="11.26953125" style="2" bestFit="1" customWidth="1"/>
    <col min="4357" max="4357" width="5.453125" style="2" bestFit="1" customWidth="1"/>
    <col min="4358" max="4361" width="5" style="2" bestFit="1" customWidth="1"/>
    <col min="4362" max="4362" width="7.453125" style="2" bestFit="1" customWidth="1"/>
    <col min="4363" max="4363" width="10.453125" style="2" bestFit="1" customWidth="1"/>
    <col min="4364" max="4364" width="8.81640625" style="2"/>
    <col min="4365" max="4366" width="12.453125" style="2" bestFit="1" customWidth="1"/>
    <col min="4367" max="4367" width="14" style="2" bestFit="1" customWidth="1"/>
    <col min="4368" max="4600" width="8.81640625" style="2"/>
    <col min="4601" max="4601" width="3.81640625" style="2" customWidth="1"/>
    <col min="4602" max="4602" width="8.81640625" style="2"/>
    <col min="4603" max="4603" width="14.453125" style="2" customWidth="1"/>
    <col min="4604" max="4604" width="38.7265625" style="2" customWidth="1"/>
    <col min="4605" max="4609" width="14" style="2" bestFit="1" customWidth="1"/>
    <col min="4610" max="4610" width="10.453125" style="2" bestFit="1" customWidth="1"/>
    <col min="4611" max="4611" width="8.81640625" style="2"/>
    <col min="4612" max="4612" width="11.26953125" style="2" bestFit="1" customWidth="1"/>
    <col min="4613" max="4613" width="5.453125" style="2" bestFit="1" customWidth="1"/>
    <col min="4614" max="4617" width="5" style="2" bestFit="1" customWidth="1"/>
    <col min="4618" max="4618" width="7.453125" style="2" bestFit="1" customWidth="1"/>
    <col min="4619" max="4619" width="10.453125" style="2" bestFit="1" customWidth="1"/>
    <col min="4620" max="4620" width="8.81640625" style="2"/>
    <col min="4621" max="4622" width="12.453125" style="2" bestFit="1" customWidth="1"/>
    <col min="4623" max="4623" width="14" style="2" bestFit="1" customWidth="1"/>
    <col min="4624" max="4856" width="8.81640625" style="2"/>
    <col min="4857" max="4857" width="3.81640625" style="2" customWidth="1"/>
    <col min="4858" max="4858" width="8.81640625" style="2"/>
    <col min="4859" max="4859" width="14.453125" style="2" customWidth="1"/>
    <col min="4860" max="4860" width="38.7265625" style="2" customWidth="1"/>
    <col min="4861" max="4865" width="14" style="2" bestFit="1" customWidth="1"/>
    <col min="4866" max="4866" width="10.453125" style="2" bestFit="1" customWidth="1"/>
    <col min="4867" max="4867" width="8.81640625" style="2"/>
    <col min="4868" max="4868" width="11.26953125" style="2" bestFit="1" customWidth="1"/>
    <col min="4869" max="4869" width="5.453125" style="2" bestFit="1" customWidth="1"/>
    <col min="4870" max="4873" width="5" style="2" bestFit="1" customWidth="1"/>
    <col min="4874" max="4874" width="7.453125" style="2" bestFit="1" customWidth="1"/>
    <col min="4875" max="4875" width="10.453125" style="2" bestFit="1" customWidth="1"/>
    <col min="4876" max="4876" width="8.81640625" style="2"/>
    <col min="4877" max="4878" width="12.453125" style="2" bestFit="1" customWidth="1"/>
    <col min="4879" max="4879" width="14" style="2" bestFit="1" customWidth="1"/>
    <col min="4880" max="5112" width="8.81640625" style="2"/>
    <col min="5113" max="5113" width="3.81640625" style="2" customWidth="1"/>
    <col min="5114" max="5114" width="8.81640625" style="2"/>
    <col min="5115" max="5115" width="14.453125" style="2" customWidth="1"/>
    <col min="5116" max="5116" width="38.7265625" style="2" customWidth="1"/>
    <col min="5117" max="5121" width="14" style="2" bestFit="1" customWidth="1"/>
    <col min="5122" max="5122" width="10.453125" style="2" bestFit="1" customWidth="1"/>
    <col min="5123" max="5123" width="8.81640625" style="2"/>
    <col min="5124" max="5124" width="11.26953125" style="2" bestFit="1" customWidth="1"/>
    <col min="5125" max="5125" width="5.453125" style="2" bestFit="1" customWidth="1"/>
    <col min="5126" max="5129" width="5" style="2" bestFit="1" customWidth="1"/>
    <col min="5130" max="5130" width="7.453125" style="2" bestFit="1" customWidth="1"/>
    <col min="5131" max="5131" width="10.453125" style="2" bestFit="1" customWidth="1"/>
    <col min="5132" max="5132" width="8.81640625" style="2"/>
    <col min="5133" max="5134" width="12.453125" style="2" bestFit="1" customWidth="1"/>
    <col min="5135" max="5135" width="14" style="2" bestFit="1" customWidth="1"/>
    <col min="5136" max="5368" width="8.81640625" style="2"/>
    <col min="5369" max="5369" width="3.81640625" style="2" customWidth="1"/>
    <col min="5370" max="5370" width="8.81640625" style="2"/>
    <col min="5371" max="5371" width="14.453125" style="2" customWidth="1"/>
    <col min="5372" max="5372" width="38.7265625" style="2" customWidth="1"/>
    <col min="5373" max="5377" width="14" style="2" bestFit="1" customWidth="1"/>
    <col min="5378" max="5378" width="10.453125" style="2" bestFit="1" customWidth="1"/>
    <col min="5379" max="5379" width="8.81640625" style="2"/>
    <col min="5380" max="5380" width="11.26953125" style="2" bestFit="1" customWidth="1"/>
    <col min="5381" max="5381" width="5.453125" style="2" bestFit="1" customWidth="1"/>
    <col min="5382" max="5385" width="5" style="2" bestFit="1" customWidth="1"/>
    <col min="5386" max="5386" width="7.453125" style="2" bestFit="1" customWidth="1"/>
    <col min="5387" max="5387" width="10.453125" style="2" bestFit="1" customWidth="1"/>
    <col min="5388" max="5388" width="8.81640625" style="2"/>
    <col min="5389" max="5390" width="12.453125" style="2" bestFit="1" customWidth="1"/>
    <col min="5391" max="5391" width="14" style="2" bestFit="1" customWidth="1"/>
    <col min="5392" max="5624" width="8.81640625" style="2"/>
    <col min="5625" max="5625" width="3.81640625" style="2" customWidth="1"/>
    <col min="5626" max="5626" width="8.81640625" style="2"/>
    <col min="5627" max="5627" width="14.453125" style="2" customWidth="1"/>
    <col min="5628" max="5628" width="38.7265625" style="2" customWidth="1"/>
    <col min="5629" max="5633" width="14" style="2" bestFit="1" customWidth="1"/>
    <col min="5634" max="5634" width="10.453125" style="2" bestFit="1" customWidth="1"/>
    <col min="5635" max="5635" width="8.81640625" style="2"/>
    <col min="5636" max="5636" width="11.26953125" style="2" bestFit="1" customWidth="1"/>
    <col min="5637" max="5637" width="5.453125" style="2" bestFit="1" customWidth="1"/>
    <col min="5638" max="5641" width="5" style="2" bestFit="1" customWidth="1"/>
    <col min="5642" max="5642" width="7.453125" style="2" bestFit="1" customWidth="1"/>
    <col min="5643" max="5643" width="10.453125" style="2" bestFit="1" customWidth="1"/>
    <col min="5644" max="5644" width="8.81640625" style="2"/>
    <col min="5645" max="5646" width="12.453125" style="2" bestFit="1" customWidth="1"/>
    <col min="5647" max="5647" width="14" style="2" bestFit="1" customWidth="1"/>
    <col min="5648" max="5880" width="8.81640625" style="2"/>
    <col min="5881" max="5881" width="3.81640625" style="2" customWidth="1"/>
    <col min="5882" max="5882" width="8.81640625" style="2"/>
    <col min="5883" max="5883" width="14.453125" style="2" customWidth="1"/>
    <col min="5884" max="5884" width="38.7265625" style="2" customWidth="1"/>
    <col min="5885" max="5889" width="14" style="2" bestFit="1" customWidth="1"/>
    <col min="5890" max="5890" width="10.453125" style="2" bestFit="1" customWidth="1"/>
    <col min="5891" max="5891" width="8.81640625" style="2"/>
    <col min="5892" max="5892" width="11.26953125" style="2" bestFit="1" customWidth="1"/>
    <col min="5893" max="5893" width="5.453125" style="2" bestFit="1" customWidth="1"/>
    <col min="5894" max="5897" width="5" style="2" bestFit="1" customWidth="1"/>
    <col min="5898" max="5898" width="7.453125" style="2" bestFit="1" customWidth="1"/>
    <col min="5899" max="5899" width="10.453125" style="2" bestFit="1" customWidth="1"/>
    <col min="5900" max="5900" width="8.81640625" style="2"/>
    <col min="5901" max="5902" width="12.453125" style="2" bestFit="1" customWidth="1"/>
    <col min="5903" max="5903" width="14" style="2" bestFit="1" customWidth="1"/>
    <col min="5904" max="6136" width="8.81640625" style="2"/>
    <col min="6137" max="6137" width="3.81640625" style="2" customWidth="1"/>
    <col min="6138" max="6138" width="8.81640625" style="2"/>
    <col min="6139" max="6139" width="14.453125" style="2" customWidth="1"/>
    <col min="6140" max="6140" width="38.7265625" style="2" customWidth="1"/>
    <col min="6141" max="6145" width="14" style="2" bestFit="1" customWidth="1"/>
    <col min="6146" max="6146" width="10.453125" style="2" bestFit="1" customWidth="1"/>
    <col min="6147" max="6147" width="8.81640625" style="2"/>
    <col min="6148" max="6148" width="11.26953125" style="2" bestFit="1" customWidth="1"/>
    <col min="6149" max="6149" width="5.453125" style="2" bestFit="1" customWidth="1"/>
    <col min="6150" max="6153" width="5" style="2" bestFit="1" customWidth="1"/>
    <col min="6154" max="6154" width="7.453125" style="2" bestFit="1" customWidth="1"/>
    <col min="6155" max="6155" width="10.453125" style="2" bestFit="1" customWidth="1"/>
    <col min="6156" max="6156" width="8.81640625" style="2"/>
    <col min="6157" max="6158" width="12.453125" style="2" bestFit="1" customWidth="1"/>
    <col min="6159" max="6159" width="14" style="2" bestFit="1" customWidth="1"/>
    <col min="6160" max="6392" width="8.81640625" style="2"/>
    <col min="6393" max="6393" width="3.81640625" style="2" customWidth="1"/>
    <col min="6394" max="6394" width="8.81640625" style="2"/>
    <col min="6395" max="6395" width="14.453125" style="2" customWidth="1"/>
    <col min="6396" max="6396" width="38.7265625" style="2" customWidth="1"/>
    <col min="6397" max="6401" width="14" style="2" bestFit="1" customWidth="1"/>
    <col min="6402" max="6402" width="10.453125" style="2" bestFit="1" customWidth="1"/>
    <col min="6403" max="6403" width="8.81640625" style="2"/>
    <col min="6404" max="6404" width="11.26953125" style="2" bestFit="1" customWidth="1"/>
    <col min="6405" max="6405" width="5.453125" style="2" bestFit="1" customWidth="1"/>
    <col min="6406" max="6409" width="5" style="2" bestFit="1" customWidth="1"/>
    <col min="6410" max="6410" width="7.453125" style="2" bestFit="1" customWidth="1"/>
    <col min="6411" max="6411" width="10.453125" style="2" bestFit="1" customWidth="1"/>
    <col min="6412" max="6412" width="8.81640625" style="2"/>
    <col min="6413" max="6414" width="12.453125" style="2" bestFit="1" customWidth="1"/>
    <col min="6415" max="6415" width="14" style="2" bestFit="1" customWidth="1"/>
    <col min="6416" max="6648" width="8.81640625" style="2"/>
    <col min="6649" max="6649" width="3.81640625" style="2" customWidth="1"/>
    <col min="6650" max="6650" width="8.81640625" style="2"/>
    <col min="6651" max="6651" width="14.453125" style="2" customWidth="1"/>
    <col min="6652" max="6652" width="38.7265625" style="2" customWidth="1"/>
    <col min="6653" max="6657" width="14" style="2" bestFit="1" customWidth="1"/>
    <col min="6658" max="6658" width="10.453125" style="2" bestFit="1" customWidth="1"/>
    <col min="6659" max="6659" width="8.81640625" style="2"/>
    <col min="6660" max="6660" width="11.26953125" style="2" bestFit="1" customWidth="1"/>
    <col min="6661" max="6661" width="5.453125" style="2" bestFit="1" customWidth="1"/>
    <col min="6662" max="6665" width="5" style="2" bestFit="1" customWidth="1"/>
    <col min="6666" max="6666" width="7.453125" style="2" bestFit="1" customWidth="1"/>
    <col min="6667" max="6667" width="10.453125" style="2" bestFit="1" customWidth="1"/>
    <col min="6668" max="6668" width="8.81640625" style="2"/>
    <col min="6669" max="6670" width="12.453125" style="2" bestFit="1" customWidth="1"/>
    <col min="6671" max="6671" width="14" style="2" bestFit="1" customWidth="1"/>
    <col min="6672" max="6904" width="8.81640625" style="2"/>
    <col min="6905" max="6905" width="3.81640625" style="2" customWidth="1"/>
    <col min="6906" max="6906" width="8.81640625" style="2"/>
    <col min="6907" max="6907" width="14.453125" style="2" customWidth="1"/>
    <col min="6908" max="6908" width="38.7265625" style="2" customWidth="1"/>
    <col min="6909" max="6913" width="14" style="2" bestFit="1" customWidth="1"/>
    <col min="6914" max="6914" width="10.453125" style="2" bestFit="1" customWidth="1"/>
    <col min="6915" max="6915" width="8.81640625" style="2"/>
    <col min="6916" max="6916" width="11.26953125" style="2" bestFit="1" customWidth="1"/>
    <col min="6917" max="6917" width="5.453125" style="2" bestFit="1" customWidth="1"/>
    <col min="6918" max="6921" width="5" style="2" bestFit="1" customWidth="1"/>
    <col min="6922" max="6922" width="7.453125" style="2" bestFit="1" customWidth="1"/>
    <col min="6923" max="6923" width="10.453125" style="2" bestFit="1" customWidth="1"/>
    <col min="6924" max="6924" width="8.81640625" style="2"/>
    <col min="6925" max="6926" width="12.453125" style="2" bestFit="1" customWidth="1"/>
    <col min="6927" max="6927" width="14" style="2" bestFit="1" customWidth="1"/>
    <col min="6928" max="7160" width="8.81640625" style="2"/>
    <col min="7161" max="7161" width="3.81640625" style="2" customWidth="1"/>
    <col min="7162" max="7162" width="8.81640625" style="2"/>
    <col min="7163" max="7163" width="14.453125" style="2" customWidth="1"/>
    <col min="7164" max="7164" width="38.7265625" style="2" customWidth="1"/>
    <col min="7165" max="7169" width="14" style="2" bestFit="1" customWidth="1"/>
    <col min="7170" max="7170" width="10.453125" style="2" bestFit="1" customWidth="1"/>
    <col min="7171" max="7171" width="8.81640625" style="2"/>
    <col min="7172" max="7172" width="11.26953125" style="2" bestFit="1" customWidth="1"/>
    <col min="7173" max="7173" width="5.453125" style="2" bestFit="1" customWidth="1"/>
    <col min="7174" max="7177" width="5" style="2" bestFit="1" customWidth="1"/>
    <col min="7178" max="7178" width="7.453125" style="2" bestFit="1" customWidth="1"/>
    <col min="7179" max="7179" width="10.453125" style="2" bestFit="1" customWidth="1"/>
    <col min="7180" max="7180" width="8.81640625" style="2"/>
    <col min="7181" max="7182" width="12.453125" style="2" bestFit="1" customWidth="1"/>
    <col min="7183" max="7183" width="14" style="2" bestFit="1" customWidth="1"/>
    <col min="7184" max="7416" width="8.81640625" style="2"/>
    <col min="7417" max="7417" width="3.81640625" style="2" customWidth="1"/>
    <col min="7418" max="7418" width="8.81640625" style="2"/>
    <col min="7419" max="7419" width="14.453125" style="2" customWidth="1"/>
    <col min="7420" max="7420" width="38.7265625" style="2" customWidth="1"/>
    <col min="7421" max="7425" width="14" style="2" bestFit="1" customWidth="1"/>
    <col min="7426" max="7426" width="10.453125" style="2" bestFit="1" customWidth="1"/>
    <col min="7427" max="7427" width="8.81640625" style="2"/>
    <col min="7428" max="7428" width="11.26953125" style="2" bestFit="1" customWidth="1"/>
    <col min="7429" max="7429" width="5.453125" style="2" bestFit="1" customWidth="1"/>
    <col min="7430" max="7433" width="5" style="2" bestFit="1" customWidth="1"/>
    <col min="7434" max="7434" width="7.453125" style="2" bestFit="1" customWidth="1"/>
    <col min="7435" max="7435" width="10.453125" style="2" bestFit="1" customWidth="1"/>
    <col min="7436" max="7436" width="8.81640625" style="2"/>
    <col min="7437" max="7438" width="12.453125" style="2" bestFit="1" customWidth="1"/>
    <col min="7439" max="7439" width="14" style="2" bestFit="1" customWidth="1"/>
    <col min="7440" max="7672" width="8.81640625" style="2"/>
    <col min="7673" max="7673" width="3.81640625" style="2" customWidth="1"/>
    <col min="7674" max="7674" width="8.81640625" style="2"/>
    <col min="7675" max="7675" width="14.453125" style="2" customWidth="1"/>
    <col min="7676" max="7676" width="38.7265625" style="2" customWidth="1"/>
    <col min="7677" max="7681" width="14" style="2" bestFit="1" customWidth="1"/>
    <col min="7682" max="7682" width="10.453125" style="2" bestFit="1" customWidth="1"/>
    <col min="7683" max="7683" width="8.81640625" style="2"/>
    <col min="7684" max="7684" width="11.26953125" style="2" bestFit="1" customWidth="1"/>
    <col min="7685" max="7685" width="5.453125" style="2" bestFit="1" customWidth="1"/>
    <col min="7686" max="7689" width="5" style="2" bestFit="1" customWidth="1"/>
    <col min="7690" max="7690" width="7.453125" style="2" bestFit="1" customWidth="1"/>
    <col min="7691" max="7691" width="10.453125" style="2" bestFit="1" customWidth="1"/>
    <col min="7692" max="7692" width="8.81640625" style="2"/>
    <col min="7693" max="7694" width="12.453125" style="2" bestFit="1" customWidth="1"/>
    <col min="7695" max="7695" width="14" style="2" bestFit="1" customWidth="1"/>
    <col min="7696" max="7928" width="8.81640625" style="2"/>
    <col min="7929" max="7929" width="3.81640625" style="2" customWidth="1"/>
    <col min="7930" max="7930" width="8.81640625" style="2"/>
    <col min="7931" max="7931" width="14.453125" style="2" customWidth="1"/>
    <col min="7932" max="7932" width="38.7265625" style="2" customWidth="1"/>
    <col min="7933" max="7937" width="14" style="2" bestFit="1" customWidth="1"/>
    <col min="7938" max="7938" width="10.453125" style="2" bestFit="1" customWidth="1"/>
    <col min="7939" max="7939" width="8.81640625" style="2"/>
    <col min="7940" max="7940" width="11.26953125" style="2" bestFit="1" customWidth="1"/>
    <col min="7941" max="7941" width="5.453125" style="2" bestFit="1" customWidth="1"/>
    <col min="7942" max="7945" width="5" style="2" bestFit="1" customWidth="1"/>
    <col min="7946" max="7946" width="7.453125" style="2" bestFit="1" customWidth="1"/>
    <col min="7947" max="7947" width="10.453125" style="2" bestFit="1" customWidth="1"/>
    <col min="7948" max="7948" width="8.81640625" style="2"/>
    <col min="7949" max="7950" width="12.453125" style="2" bestFit="1" customWidth="1"/>
    <col min="7951" max="7951" width="14" style="2" bestFit="1" customWidth="1"/>
    <col min="7952" max="8184" width="8.81640625" style="2"/>
    <col min="8185" max="8185" width="3.81640625" style="2" customWidth="1"/>
    <col min="8186" max="8186" width="8.81640625" style="2"/>
    <col min="8187" max="8187" width="14.453125" style="2" customWidth="1"/>
    <col min="8188" max="8188" width="38.7265625" style="2" customWidth="1"/>
    <col min="8189" max="8193" width="14" style="2" bestFit="1" customWidth="1"/>
    <col min="8194" max="8194" width="10.453125" style="2" bestFit="1" customWidth="1"/>
    <col min="8195" max="8195" width="8.81640625" style="2"/>
    <col min="8196" max="8196" width="11.26953125" style="2" bestFit="1" customWidth="1"/>
    <col min="8197" max="8197" width="5.453125" style="2" bestFit="1" customWidth="1"/>
    <col min="8198" max="8201" width="5" style="2" bestFit="1" customWidth="1"/>
    <col min="8202" max="8202" width="7.453125" style="2" bestFit="1" customWidth="1"/>
    <col min="8203" max="8203" width="10.453125" style="2" bestFit="1" customWidth="1"/>
    <col min="8204" max="8204" width="8.81640625" style="2"/>
    <col min="8205" max="8206" width="12.453125" style="2" bestFit="1" customWidth="1"/>
    <col min="8207" max="8207" width="14" style="2" bestFit="1" customWidth="1"/>
    <col min="8208" max="8440" width="8.81640625" style="2"/>
    <col min="8441" max="8441" width="3.81640625" style="2" customWidth="1"/>
    <col min="8442" max="8442" width="8.81640625" style="2"/>
    <col min="8443" max="8443" width="14.453125" style="2" customWidth="1"/>
    <col min="8444" max="8444" width="38.7265625" style="2" customWidth="1"/>
    <col min="8445" max="8449" width="14" style="2" bestFit="1" customWidth="1"/>
    <col min="8450" max="8450" width="10.453125" style="2" bestFit="1" customWidth="1"/>
    <col min="8451" max="8451" width="8.81640625" style="2"/>
    <col min="8452" max="8452" width="11.26953125" style="2" bestFit="1" customWidth="1"/>
    <col min="8453" max="8453" width="5.453125" style="2" bestFit="1" customWidth="1"/>
    <col min="8454" max="8457" width="5" style="2" bestFit="1" customWidth="1"/>
    <col min="8458" max="8458" width="7.453125" style="2" bestFit="1" customWidth="1"/>
    <col min="8459" max="8459" width="10.453125" style="2" bestFit="1" customWidth="1"/>
    <col min="8460" max="8460" width="8.81640625" style="2"/>
    <col min="8461" max="8462" width="12.453125" style="2" bestFit="1" customWidth="1"/>
    <col min="8463" max="8463" width="14" style="2" bestFit="1" customWidth="1"/>
    <col min="8464" max="8696" width="8.81640625" style="2"/>
    <col min="8697" max="8697" width="3.81640625" style="2" customWidth="1"/>
    <col min="8698" max="8698" width="8.81640625" style="2"/>
    <col min="8699" max="8699" width="14.453125" style="2" customWidth="1"/>
    <col min="8700" max="8700" width="38.7265625" style="2" customWidth="1"/>
    <col min="8701" max="8705" width="14" style="2" bestFit="1" customWidth="1"/>
    <col min="8706" max="8706" width="10.453125" style="2" bestFit="1" customWidth="1"/>
    <col min="8707" max="8707" width="8.81640625" style="2"/>
    <col min="8708" max="8708" width="11.26953125" style="2" bestFit="1" customWidth="1"/>
    <col min="8709" max="8709" width="5.453125" style="2" bestFit="1" customWidth="1"/>
    <col min="8710" max="8713" width="5" style="2" bestFit="1" customWidth="1"/>
    <col min="8714" max="8714" width="7.453125" style="2" bestFit="1" customWidth="1"/>
    <col min="8715" max="8715" width="10.453125" style="2" bestFit="1" customWidth="1"/>
    <col min="8716" max="8716" width="8.81640625" style="2"/>
    <col min="8717" max="8718" width="12.453125" style="2" bestFit="1" customWidth="1"/>
    <col min="8719" max="8719" width="14" style="2" bestFit="1" customWidth="1"/>
    <col min="8720" max="8952" width="8.81640625" style="2"/>
    <col min="8953" max="8953" width="3.81640625" style="2" customWidth="1"/>
    <col min="8954" max="8954" width="8.81640625" style="2"/>
    <col min="8955" max="8955" width="14.453125" style="2" customWidth="1"/>
    <col min="8956" max="8956" width="38.7265625" style="2" customWidth="1"/>
    <col min="8957" max="8961" width="14" style="2" bestFit="1" customWidth="1"/>
    <col min="8962" max="8962" width="10.453125" style="2" bestFit="1" customWidth="1"/>
    <col min="8963" max="8963" width="8.81640625" style="2"/>
    <col min="8964" max="8964" width="11.26953125" style="2" bestFit="1" customWidth="1"/>
    <col min="8965" max="8965" width="5.453125" style="2" bestFit="1" customWidth="1"/>
    <col min="8966" max="8969" width="5" style="2" bestFit="1" customWidth="1"/>
    <col min="8970" max="8970" width="7.453125" style="2" bestFit="1" customWidth="1"/>
    <col min="8971" max="8971" width="10.453125" style="2" bestFit="1" customWidth="1"/>
    <col min="8972" max="8972" width="8.81640625" style="2"/>
    <col min="8973" max="8974" width="12.453125" style="2" bestFit="1" customWidth="1"/>
    <col min="8975" max="8975" width="14" style="2" bestFit="1" customWidth="1"/>
    <col min="8976" max="9208" width="8.81640625" style="2"/>
    <col min="9209" max="9209" width="3.81640625" style="2" customWidth="1"/>
    <col min="9210" max="9210" width="8.81640625" style="2"/>
    <col min="9211" max="9211" width="14.453125" style="2" customWidth="1"/>
    <col min="9212" max="9212" width="38.7265625" style="2" customWidth="1"/>
    <col min="9213" max="9217" width="14" style="2" bestFit="1" customWidth="1"/>
    <col min="9218" max="9218" width="10.453125" style="2" bestFit="1" customWidth="1"/>
    <col min="9219" max="9219" width="8.81640625" style="2"/>
    <col min="9220" max="9220" width="11.26953125" style="2" bestFit="1" customWidth="1"/>
    <col min="9221" max="9221" width="5.453125" style="2" bestFit="1" customWidth="1"/>
    <col min="9222" max="9225" width="5" style="2" bestFit="1" customWidth="1"/>
    <col min="9226" max="9226" width="7.453125" style="2" bestFit="1" customWidth="1"/>
    <col min="9227" max="9227" width="10.453125" style="2" bestFit="1" customWidth="1"/>
    <col min="9228" max="9228" width="8.81640625" style="2"/>
    <col min="9229" max="9230" width="12.453125" style="2" bestFit="1" customWidth="1"/>
    <col min="9231" max="9231" width="14" style="2" bestFit="1" customWidth="1"/>
    <col min="9232" max="9464" width="8.81640625" style="2"/>
    <col min="9465" max="9465" width="3.81640625" style="2" customWidth="1"/>
    <col min="9466" max="9466" width="8.81640625" style="2"/>
    <col min="9467" max="9467" width="14.453125" style="2" customWidth="1"/>
    <col min="9468" max="9468" width="38.7265625" style="2" customWidth="1"/>
    <col min="9469" max="9473" width="14" style="2" bestFit="1" customWidth="1"/>
    <col min="9474" max="9474" width="10.453125" style="2" bestFit="1" customWidth="1"/>
    <col min="9475" max="9475" width="8.81640625" style="2"/>
    <col min="9476" max="9476" width="11.26953125" style="2" bestFit="1" customWidth="1"/>
    <col min="9477" max="9477" width="5.453125" style="2" bestFit="1" customWidth="1"/>
    <col min="9478" max="9481" width="5" style="2" bestFit="1" customWidth="1"/>
    <col min="9482" max="9482" width="7.453125" style="2" bestFit="1" customWidth="1"/>
    <col min="9483" max="9483" width="10.453125" style="2" bestFit="1" customWidth="1"/>
    <col min="9484" max="9484" width="8.81640625" style="2"/>
    <col min="9485" max="9486" width="12.453125" style="2" bestFit="1" customWidth="1"/>
    <col min="9487" max="9487" width="14" style="2" bestFit="1" customWidth="1"/>
    <col min="9488" max="9720" width="8.81640625" style="2"/>
    <col min="9721" max="9721" width="3.81640625" style="2" customWidth="1"/>
    <col min="9722" max="9722" width="8.81640625" style="2"/>
    <col min="9723" max="9723" width="14.453125" style="2" customWidth="1"/>
    <col min="9724" max="9724" width="38.7265625" style="2" customWidth="1"/>
    <col min="9725" max="9729" width="14" style="2" bestFit="1" customWidth="1"/>
    <col min="9730" max="9730" width="10.453125" style="2" bestFit="1" customWidth="1"/>
    <col min="9731" max="9731" width="8.81640625" style="2"/>
    <col min="9732" max="9732" width="11.26953125" style="2" bestFit="1" customWidth="1"/>
    <col min="9733" max="9733" width="5.453125" style="2" bestFit="1" customWidth="1"/>
    <col min="9734" max="9737" width="5" style="2" bestFit="1" customWidth="1"/>
    <col min="9738" max="9738" width="7.453125" style="2" bestFit="1" customWidth="1"/>
    <col min="9739" max="9739" width="10.453125" style="2" bestFit="1" customWidth="1"/>
    <col min="9740" max="9740" width="8.81640625" style="2"/>
    <col min="9741" max="9742" width="12.453125" style="2" bestFit="1" customWidth="1"/>
    <col min="9743" max="9743" width="14" style="2" bestFit="1" customWidth="1"/>
    <col min="9744" max="9976" width="8.81640625" style="2"/>
    <col min="9977" max="9977" width="3.81640625" style="2" customWidth="1"/>
    <col min="9978" max="9978" width="8.81640625" style="2"/>
    <col min="9979" max="9979" width="14.453125" style="2" customWidth="1"/>
    <col min="9980" max="9980" width="38.7265625" style="2" customWidth="1"/>
    <col min="9981" max="9985" width="14" style="2" bestFit="1" customWidth="1"/>
    <col min="9986" max="9986" width="10.453125" style="2" bestFit="1" customWidth="1"/>
    <col min="9987" max="9987" width="8.81640625" style="2"/>
    <col min="9988" max="9988" width="11.26953125" style="2" bestFit="1" customWidth="1"/>
    <col min="9989" max="9989" width="5.453125" style="2" bestFit="1" customWidth="1"/>
    <col min="9990" max="9993" width="5" style="2" bestFit="1" customWidth="1"/>
    <col min="9994" max="9994" width="7.453125" style="2" bestFit="1" customWidth="1"/>
    <col min="9995" max="9995" width="10.453125" style="2" bestFit="1" customWidth="1"/>
    <col min="9996" max="9996" width="8.81640625" style="2"/>
    <col min="9997" max="9998" width="12.453125" style="2" bestFit="1" customWidth="1"/>
    <col min="9999" max="9999" width="14" style="2" bestFit="1" customWidth="1"/>
    <col min="10000" max="10232" width="8.81640625" style="2"/>
    <col min="10233" max="10233" width="3.81640625" style="2" customWidth="1"/>
    <col min="10234" max="10234" width="8.81640625" style="2"/>
    <col min="10235" max="10235" width="14.453125" style="2" customWidth="1"/>
    <col min="10236" max="10236" width="38.7265625" style="2" customWidth="1"/>
    <col min="10237" max="10241" width="14" style="2" bestFit="1" customWidth="1"/>
    <col min="10242" max="10242" width="10.453125" style="2" bestFit="1" customWidth="1"/>
    <col min="10243" max="10243" width="8.81640625" style="2"/>
    <col min="10244" max="10244" width="11.26953125" style="2" bestFit="1" customWidth="1"/>
    <col min="10245" max="10245" width="5.453125" style="2" bestFit="1" customWidth="1"/>
    <col min="10246" max="10249" width="5" style="2" bestFit="1" customWidth="1"/>
    <col min="10250" max="10250" width="7.453125" style="2" bestFit="1" customWidth="1"/>
    <col min="10251" max="10251" width="10.453125" style="2" bestFit="1" customWidth="1"/>
    <col min="10252" max="10252" width="8.81640625" style="2"/>
    <col min="10253" max="10254" width="12.453125" style="2" bestFit="1" customWidth="1"/>
    <col min="10255" max="10255" width="14" style="2" bestFit="1" customWidth="1"/>
    <col min="10256" max="10488" width="8.81640625" style="2"/>
    <col min="10489" max="10489" width="3.81640625" style="2" customWidth="1"/>
    <col min="10490" max="10490" width="8.81640625" style="2"/>
    <col min="10491" max="10491" width="14.453125" style="2" customWidth="1"/>
    <col min="10492" max="10492" width="38.7265625" style="2" customWidth="1"/>
    <col min="10493" max="10497" width="14" style="2" bestFit="1" customWidth="1"/>
    <col min="10498" max="10498" width="10.453125" style="2" bestFit="1" customWidth="1"/>
    <col min="10499" max="10499" width="8.81640625" style="2"/>
    <col min="10500" max="10500" width="11.26953125" style="2" bestFit="1" customWidth="1"/>
    <col min="10501" max="10501" width="5.453125" style="2" bestFit="1" customWidth="1"/>
    <col min="10502" max="10505" width="5" style="2" bestFit="1" customWidth="1"/>
    <col min="10506" max="10506" width="7.453125" style="2" bestFit="1" customWidth="1"/>
    <col min="10507" max="10507" width="10.453125" style="2" bestFit="1" customWidth="1"/>
    <col min="10508" max="10508" width="8.81640625" style="2"/>
    <col min="10509" max="10510" width="12.453125" style="2" bestFit="1" customWidth="1"/>
    <col min="10511" max="10511" width="14" style="2" bestFit="1" customWidth="1"/>
    <col min="10512" max="10744" width="8.81640625" style="2"/>
    <col min="10745" max="10745" width="3.81640625" style="2" customWidth="1"/>
    <col min="10746" max="10746" width="8.81640625" style="2"/>
    <col min="10747" max="10747" width="14.453125" style="2" customWidth="1"/>
    <col min="10748" max="10748" width="38.7265625" style="2" customWidth="1"/>
    <col min="10749" max="10753" width="14" style="2" bestFit="1" customWidth="1"/>
    <col min="10754" max="10754" width="10.453125" style="2" bestFit="1" customWidth="1"/>
    <col min="10755" max="10755" width="8.81640625" style="2"/>
    <col min="10756" max="10756" width="11.26953125" style="2" bestFit="1" customWidth="1"/>
    <col min="10757" max="10757" width="5.453125" style="2" bestFit="1" customWidth="1"/>
    <col min="10758" max="10761" width="5" style="2" bestFit="1" customWidth="1"/>
    <col min="10762" max="10762" width="7.453125" style="2" bestFit="1" customWidth="1"/>
    <col min="10763" max="10763" width="10.453125" style="2" bestFit="1" customWidth="1"/>
    <col min="10764" max="10764" width="8.81640625" style="2"/>
    <col min="10765" max="10766" width="12.453125" style="2" bestFit="1" customWidth="1"/>
    <col min="10767" max="10767" width="14" style="2" bestFit="1" customWidth="1"/>
    <col min="10768" max="11000" width="8.81640625" style="2"/>
    <col min="11001" max="11001" width="3.81640625" style="2" customWidth="1"/>
    <col min="11002" max="11002" width="8.81640625" style="2"/>
    <col min="11003" max="11003" width="14.453125" style="2" customWidth="1"/>
    <col min="11004" max="11004" width="38.7265625" style="2" customWidth="1"/>
    <col min="11005" max="11009" width="14" style="2" bestFit="1" customWidth="1"/>
    <col min="11010" max="11010" width="10.453125" style="2" bestFit="1" customWidth="1"/>
    <col min="11011" max="11011" width="8.81640625" style="2"/>
    <col min="11012" max="11012" width="11.26953125" style="2" bestFit="1" customWidth="1"/>
    <col min="11013" max="11013" width="5.453125" style="2" bestFit="1" customWidth="1"/>
    <col min="11014" max="11017" width="5" style="2" bestFit="1" customWidth="1"/>
    <col min="11018" max="11018" width="7.453125" style="2" bestFit="1" customWidth="1"/>
    <col min="11019" max="11019" width="10.453125" style="2" bestFit="1" customWidth="1"/>
    <col min="11020" max="11020" width="8.81640625" style="2"/>
    <col min="11021" max="11022" width="12.453125" style="2" bestFit="1" customWidth="1"/>
    <col min="11023" max="11023" width="14" style="2" bestFit="1" customWidth="1"/>
    <col min="11024" max="11256" width="8.81640625" style="2"/>
    <col min="11257" max="11257" width="3.81640625" style="2" customWidth="1"/>
    <col min="11258" max="11258" width="8.81640625" style="2"/>
    <col min="11259" max="11259" width="14.453125" style="2" customWidth="1"/>
    <col min="11260" max="11260" width="38.7265625" style="2" customWidth="1"/>
    <col min="11261" max="11265" width="14" style="2" bestFit="1" customWidth="1"/>
    <col min="11266" max="11266" width="10.453125" style="2" bestFit="1" customWidth="1"/>
    <col min="11267" max="11267" width="8.81640625" style="2"/>
    <col min="11268" max="11268" width="11.26953125" style="2" bestFit="1" customWidth="1"/>
    <col min="11269" max="11269" width="5.453125" style="2" bestFit="1" customWidth="1"/>
    <col min="11270" max="11273" width="5" style="2" bestFit="1" customWidth="1"/>
    <col min="11274" max="11274" width="7.453125" style="2" bestFit="1" customWidth="1"/>
    <col min="11275" max="11275" width="10.453125" style="2" bestFit="1" customWidth="1"/>
    <col min="11276" max="11276" width="8.81640625" style="2"/>
    <col min="11277" max="11278" width="12.453125" style="2" bestFit="1" customWidth="1"/>
    <col min="11279" max="11279" width="14" style="2" bestFit="1" customWidth="1"/>
    <col min="11280" max="11512" width="8.81640625" style="2"/>
    <col min="11513" max="11513" width="3.81640625" style="2" customWidth="1"/>
    <col min="11514" max="11514" width="8.81640625" style="2"/>
    <col min="11515" max="11515" width="14.453125" style="2" customWidth="1"/>
    <col min="11516" max="11516" width="38.7265625" style="2" customWidth="1"/>
    <col min="11517" max="11521" width="14" style="2" bestFit="1" customWidth="1"/>
    <col min="11522" max="11522" width="10.453125" style="2" bestFit="1" customWidth="1"/>
    <col min="11523" max="11523" width="8.81640625" style="2"/>
    <col min="11524" max="11524" width="11.26953125" style="2" bestFit="1" customWidth="1"/>
    <col min="11525" max="11525" width="5.453125" style="2" bestFit="1" customWidth="1"/>
    <col min="11526" max="11529" width="5" style="2" bestFit="1" customWidth="1"/>
    <col min="11530" max="11530" width="7.453125" style="2" bestFit="1" customWidth="1"/>
    <col min="11531" max="11531" width="10.453125" style="2" bestFit="1" customWidth="1"/>
    <col min="11532" max="11532" width="8.81640625" style="2"/>
    <col min="11533" max="11534" width="12.453125" style="2" bestFit="1" customWidth="1"/>
    <col min="11535" max="11535" width="14" style="2" bestFit="1" customWidth="1"/>
    <col min="11536" max="11768" width="8.81640625" style="2"/>
    <col min="11769" max="11769" width="3.81640625" style="2" customWidth="1"/>
    <col min="11770" max="11770" width="8.81640625" style="2"/>
    <col min="11771" max="11771" width="14.453125" style="2" customWidth="1"/>
    <col min="11772" max="11772" width="38.7265625" style="2" customWidth="1"/>
    <col min="11773" max="11777" width="14" style="2" bestFit="1" customWidth="1"/>
    <col min="11778" max="11778" width="10.453125" style="2" bestFit="1" customWidth="1"/>
    <col min="11779" max="11779" width="8.81640625" style="2"/>
    <col min="11780" max="11780" width="11.26953125" style="2" bestFit="1" customWidth="1"/>
    <col min="11781" max="11781" width="5.453125" style="2" bestFit="1" customWidth="1"/>
    <col min="11782" max="11785" width="5" style="2" bestFit="1" customWidth="1"/>
    <col min="11786" max="11786" width="7.453125" style="2" bestFit="1" customWidth="1"/>
    <col min="11787" max="11787" width="10.453125" style="2" bestFit="1" customWidth="1"/>
    <col min="11788" max="11788" width="8.81640625" style="2"/>
    <col min="11789" max="11790" width="12.453125" style="2" bestFit="1" customWidth="1"/>
    <col min="11791" max="11791" width="14" style="2" bestFit="1" customWidth="1"/>
    <col min="11792" max="12024" width="8.81640625" style="2"/>
    <col min="12025" max="12025" width="3.81640625" style="2" customWidth="1"/>
    <col min="12026" max="12026" width="8.81640625" style="2"/>
    <col min="12027" max="12027" width="14.453125" style="2" customWidth="1"/>
    <col min="12028" max="12028" width="38.7265625" style="2" customWidth="1"/>
    <col min="12029" max="12033" width="14" style="2" bestFit="1" customWidth="1"/>
    <col min="12034" max="12034" width="10.453125" style="2" bestFit="1" customWidth="1"/>
    <col min="12035" max="12035" width="8.81640625" style="2"/>
    <col min="12036" max="12036" width="11.26953125" style="2" bestFit="1" customWidth="1"/>
    <col min="12037" max="12037" width="5.453125" style="2" bestFit="1" customWidth="1"/>
    <col min="12038" max="12041" width="5" style="2" bestFit="1" customWidth="1"/>
    <col min="12042" max="12042" width="7.453125" style="2" bestFit="1" customWidth="1"/>
    <col min="12043" max="12043" width="10.453125" style="2" bestFit="1" customWidth="1"/>
    <col min="12044" max="12044" width="8.81640625" style="2"/>
    <col min="12045" max="12046" width="12.453125" style="2" bestFit="1" customWidth="1"/>
    <col min="12047" max="12047" width="14" style="2" bestFit="1" customWidth="1"/>
    <col min="12048" max="12280" width="8.81640625" style="2"/>
    <col min="12281" max="12281" width="3.81640625" style="2" customWidth="1"/>
    <col min="12282" max="12282" width="8.81640625" style="2"/>
    <col min="12283" max="12283" width="14.453125" style="2" customWidth="1"/>
    <col min="12284" max="12284" width="38.7265625" style="2" customWidth="1"/>
    <col min="12285" max="12289" width="14" style="2" bestFit="1" customWidth="1"/>
    <col min="12290" max="12290" width="10.453125" style="2" bestFit="1" customWidth="1"/>
    <col min="12291" max="12291" width="8.81640625" style="2"/>
    <col min="12292" max="12292" width="11.26953125" style="2" bestFit="1" customWidth="1"/>
    <col min="12293" max="12293" width="5.453125" style="2" bestFit="1" customWidth="1"/>
    <col min="12294" max="12297" width="5" style="2" bestFit="1" customWidth="1"/>
    <col min="12298" max="12298" width="7.453125" style="2" bestFit="1" customWidth="1"/>
    <col min="12299" max="12299" width="10.453125" style="2" bestFit="1" customWidth="1"/>
    <col min="12300" max="12300" width="8.81640625" style="2"/>
    <col min="12301" max="12302" width="12.453125" style="2" bestFit="1" customWidth="1"/>
    <col min="12303" max="12303" width="14" style="2" bestFit="1" customWidth="1"/>
    <col min="12304" max="12536" width="8.81640625" style="2"/>
    <col min="12537" max="12537" width="3.81640625" style="2" customWidth="1"/>
    <col min="12538" max="12538" width="8.81640625" style="2"/>
    <col min="12539" max="12539" width="14.453125" style="2" customWidth="1"/>
    <col min="12540" max="12540" width="38.7265625" style="2" customWidth="1"/>
    <col min="12541" max="12545" width="14" style="2" bestFit="1" customWidth="1"/>
    <col min="12546" max="12546" width="10.453125" style="2" bestFit="1" customWidth="1"/>
    <col min="12547" max="12547" width="8.81640625" style="2"/>
    <col min="12548" max="12548" width="11.26953125" style="2" bestFit="1" customWidth="1"/>
    <col min="12549" max="12549" width="5.453125" style="2" bestFit="1" customWidth="1"/>
    <col min="12550" max="12553" width="5" style="2" bestFit="1" customWidth="1"/>
    <col min="12554" max="12554" width="7.453125" style="2" bestFit="1" customWidth="1"/>
    <col min="12555" max="12555" width="10.453125" style="2" bestFit="1" customWidth="1"/>
    <col min="12556" max="12556" width="8.81640625" style="2"/>
    <col min="12557" max="12558" width="12.453125" style="2" bestFit="1" customWidth="1"/>
    <col min="12559" max="12559" width="14" style="2" bestFit="1" customWidth="1"/>
    <col min="12560" max="12792" width="8.81640625" style="2"/>
    <col min="12793" max="12793" width="3.81640625" style="2" customWidth="1"/>
    <col min="12794" max="12794" width="8.81640625" style="2"/>
    <col min="12795" max="12795" width="14.453125" style="2" customWidth="1"/>
    <col min="12796" max="12796" width="38.7265625" style="2" customWidth="1"/>
    <col min="12797" max="12801" width="14" style="2" bestFit="1" customWidth="1"/>
    <col min="12802" max="12802" width="10.453125" style="2" bestFit="1" customWidth="1"/>
    <col min="12803" max="12803" width="8.81640625" style="2"/>
    <col min="12804" max="12804" width="11.26953125" style="2" bestFit="1" customWidth="1"/>
    <col min="12805" max="12805" width="5.453125" style="2" bestFit="1" customWidth="1"/>
    <col min="12806" max="12809" width="5" style="2" bestFit="1" customWidth="1"/>
    <col min="12810" max="12810" width="7.453125" style="2" bestFit="1" customWidth="1"/>
    <col min="12811" max="12811" width="10.453125" style="2" bestFit="1" customWidth="1"/>
    <col min="12812" max="12812" width="8.81640625" style="2"/>
    <col min="12813" max="12814" width="12.453125" style="2" bestFit="1" customWidth="1"/>
    <col min="12815" max="12815" width="14" style="2" bestFit="1" customWidth="1"/>
    <col min="12816" max="13048" width="8.81640625" style="2"/>
    <col min="13049" max="13049" width="3.81640625" style="2" customWidth="1"/>
    <col min="13050" max="13050" width="8.81640625" style="2"/>
    <col min="13051" max="13051" width="14.453125" style="2" customWidth="1"/>
    <col min="13052" max="13052" width="38.7265625" style="2" customWidth="1"/>
    <col min="13053" max="13057" width="14" style="2" bestFit="1" customWidth="1"/>
    <col min="13058" max="13058" width="10.453125" style="2" bestFit="1" customWidth="1"/>
    <col min="13059" max="13059" width="8.81640625" style="2"/>
    <col min="13060" max="13060" width="11.26953125" style="2" bestFit="1" customWidth="1"/>
    <col min="13061" max="13061" width="5.453125" style="2" bestFit="1" customWidth="1"/>
    <col min="13062" max="13065" width="5" style="2" bestFit="1" customWidth="1"/>
    <col min="13066" max="13066" width="7.453125" style="2" bestFit="1" customWidth="1"/>
    <col min="13067" max="13067" width="10.453125" style="2" bestFit="1" customWidth="1"/>
    <col min="13068" max="13068" width="8.81640625" style="2"/>
    <col min="13069" max="13070" width="12.453125" style="2" bestFit="1" customWidth="1"/>
    <col min="13071" max="13071" width="14" style="2" bestFit="1" customWidth="1"/>
    <col min="13072" max="13304" width="8.81640625" style="2"/>
    <col min="13305" max="13305" width="3.81640625" style="2" customWidth="1"/>
    <col min="13306" max="13306" width="8.81640625" style="2"/>
    <col min="13307" max="13307" width="14.453125" style="2" customWidth="1"/>
    <col min="13308" max="13308" width="38.7265625" style="2" customWidth="1"/>
    <col min="13309" max="13313" width="14" style="2" bestFit="1" customWidth="1"/>
    <col min="13314" max="13314" width="10.453125" style="2" bestFit="1" customWidth="1"/>
    <col min="13315" max="13315" width="8.81640625" style="2"/>
    <col min="13316" max="13316" width="11.26953125" style="2" bestFit="1" customWidth="1"/>
    <col min="13317" max="13317" width="5.453125" style="2" bestFit="1" customWidth="1"/>
    <col min="13318" max="13321" width="5" style="2" bestFit="1" customWidth="1"/>
    <col min="13322" max="13322" width="7.453125" style="2" bestFit="1" customWidth="1"/>
    <col min="13323" max="13323" width="10.453125" style="2" bestFit="1" customWidth="1"/>
    <col min="13324" max="13324" width="8.81640625" style="2"/>
    <col min="13325" max="13326" width="12.453125" style="2" bestFit="1" customWidth="1"/>
    <col min="13327" max="13327" width="14" style="2" bestFit="1" customWidth="1"/>
    <col min="13328" max="13560" width="8.81640625" style="2"/>
    <col min="13561" max="13561" width="3.81640625" style="2" customWidth="1"/>
    <col min="13562" max="13562" width="8.81640625" style="2"/>
    <col min="13563" max="13563" width="14.453125" style="2" customWidth="1"/>
    <col min="13564" max="13564" width="38.7265625" style="2" customWidth="1"/>
    <col min="13565" max="13569" width="14" style="2" bestFit="1" customWidth="1"/>
    <col min="13570" max="13570" width="10.453125" style="2" bestFit="1" customWidth="1"/>
    <col min="13571" max="13571" width="8.81640625" style="2"/>
    <col min="13572" max="13572" width="11.26953125" style="2" bestFit="1" customWidth="1"/>
    <col min="13573" max="13573" width="5.453125" style="2" bestFit="1" customWidth="1"/>
    <col min="13574" max="13577" width="5" style="2" bestFit="1" customWidth="1"/>
    <col min="13578" max="13578" width="7.453125" style="2" bestFit="1" customWidth="1"/>
    <col min="13579" max="13579" width="10.453125" style="2" bestFit="1" customWidth="1"/>
    <col min="13580" max="13580" width="8.81640625" style="2"/>
    <col min="13581" max="13582" width="12.453125" style="2" bestFit="1" customWidth="1"/>
    <col min="13583" max="13583" width="14" style="2" bestFit="1" customWidth="1"/>
    <col min="13584" max="13816" width="8.81640625" style="2"/>
    <col min="13817" max="13817" width="3.81640625" style="2" customWidth="1"/>
    <col min="13818" max="13818" width="8.81640625" style="2"/>
    <col min="13819" max="13819" width="14.453125" style="2" customWidth="1"/>
    <col min="13820" max="13820" width="38.7265625" style="2" customWidth="1"/>
    <col min="13821" max="13825" width="14" style="2" bestFit="1" customWidth="1"/>
    <col min="13826" max="13826" width="10.453125" style="2" bestFit="1" customWidth="1"/>
    <col min="13827" max="13827" width="8.81640625" style="2"/>
    <col min="13828" max="13828" width="11.26953125" style="2" bestFit="1" customWidth="1"/>
    <col min="13829" max="13829" width="5.453125" style="2" bestFit="1" customWidth="1"/>
    <col min="13830" max="13833" width="5" style="2" bestFit="1" customWidth="1"/>
    <col min="13834" max="13834" width="7.453125" style="2" bestFit="1" customWidth="1"/>
    <col min="13835" max="13835" width="10.453125" style="2" bestFit="1" customWidth="1"/>
    <col min="13836" max="13836" width="8.81640625" style="2"/>
    <col min="13837" max="13838" width="12.453125" style="2" bestFit="1" customWidth="1"/>
    <col min="13839" max="13839" width="14" style="2" bestFit="1" customWidth="1"/>
    <col min="13840" max="14072" width="8.81640625" style="2"/>
    <col min="14073" max="14073" width="3.81640625" style="2" customWidth="1"/>
    <col min="14074" max="14074" width="8.81640625" style="2"/>
    <col min="14075" max="14075" width="14.453125" style="2" customWidth="1"/>
    <col min="14076" max="14076" width="38.7265625" style="2" customWidth="1"/>
    <col min="14077" max="14081" width="14" style="2" bestFit="1" customWidth="1"/>
    <col min="14082" max="14082" width="10.453125" style="2" bestFit="1" customWidth="1"/>
    <col min="14083" max="14083" width="8.81640625" style="2"/>
    <col min="14084" max="14084" width="11.26953125" style="2" bestFit="1" customWidth="1"/>
    <col min="14085" max="14085" width="5.453125" style="2" bestFit="1" customWidth="1"/>
    <col min="14086" max="14089" width="5" style="2" bestFit="1" customWidth="1"/>
    <col min="14090" max="14090" width="7.453125" style="2" bestFit="1" customWidth="1"/>
    <col min="14091" max="14091" width="10.453125" style="2" bestFit="1" customWidth="1"/>
    <col min="14092" max="14092" width="8.81640625" style="2"/>
    <col min="14093" max="14094" width="12.453125" style="2" bestFit="1" customWidth="1"/>
    <col min="14095" max="14095" width="14" style="2" bestFit="1" customWidth="1"/>
    <col min="14096" max="14328" width="8.81640625" style="2"/>
    <col min="14329" max="14329" width="3.81640625" style="2" customWidth="1"/>
    <col min="14330" max="14330" width="8.81640625" style="2"/>
    <col min="14331" max="14331" width="14.453125" style="2" customWidth="1"/>
    <col min="14332" max="14332" width="38.7265625" style="2" customWidth="1"/>
    <col min="14333" max="14337" width="14" style="2" bestFit="1" customWidth="1"/>
    <col min="14338" max="14338" width="10.453125" style="2" bestFit="1" customWidth="1"/>
    <col min="14339" max="14339" width="8.81640625" style="2"/>
    <col min="14340" max="14340" width="11.26953125" style="2" bestFit="1" customWidth="1"/>
    <col min="14341" max="14341" width="5.453125" style="2" bestFit="1" customWidth="1"/>
    <col min="14342" max="14345" width="5" style="2" bestFit="1" customWidth="1"/>
    <col min="14346" max="14346" width="7.453125" style="2" bestFit="1" customWidth="1"/>
    <col min="14347" max="14347" width="10.453125" style="2" bestFit="1" customWidth="1"/>
    <col min="14348" max="14348" width="8.81640625" style="2"/>
    <col min="14349" max="14350" width="12.453125" style="2" bestFit="1" customWidth="1"/>
    <col min="14351" max="14351" width="14" style="2" bestFit="1" customWidth="1"/>
    <col min="14352" max="14584" width="8.81640625" style="2"/>
    <col min="14585" max="14585" width="3.81640625" style="2" customWidth="1"/>
    <col min="14586" max="14586" width="8.81640625" style="2"/>
    <col min="14587" max="14587" width="14.453125" style="2" customWidth="1"/>
    <col min="14588" max="14588" width="38.7265625" style="2" customWidth="1"/>
    <col min="14589" max="14593" width="14" style="2" bestFit="1" customWidth="1"/>
    <col min="14594" max="14594" width="10.453125" style="2" bestFit="1" customWidth="1"/>
    <col min="14595" max="14595" width="8.81640625" style="2"/>
    <col min="14596" max="14596" width="11.26953125" style="2" bestFit="1" customWidth="1"/>
    <col min="14597" max="14597" width="5.453125" style="2" bestFit="1" customWidth="1"/>
    <col min="14598" max="14601" width="5" style="2" bestFit="1" customWidth="1"/>
    <col min="14602" max="14602" width="7.453125" style="2" bestFit="1" customWidth="1"/>
    <col min="14603" max="14603" width="10.453125" style="2" bestFit="1" customWidth="1"/>
    <col min="14604" max="14604" width="8.81640625" style="2"/>
    <col min="14605" max="14606" width="12.453125" style="2" bestFit="1" customWidth="1"/>
    <col min="14607" max="14607" width="14" style="2" bestFit="1" customWidth="1"/>
    <col min="14608" max="14840" width="8.81640625" style="2"/>
    <col min="14841" max="14841" width="3.81640625" style="2" customWidth="1"/>
    <col min="14842" max="14842" width="8.81640625" style="2"/>
    <col min="14843" max="14843" width="14.453125" style="2" customWidth="1"/>
    <col min="14844" max="14844" width="38.7265625" style="2" customWidth="1"/>
    <col min="14845" max="14849" width="14" style="2" bestFit="1" customWidth="1"/>
    <col min="14850" max="14850" width="10.453125" style="2" bestFit="1" customWidth="1"/>
    <col min="14851" max="14851" width="8.81640625" style="2"/>
    <col min="14852" max="14852" width="11.26953125" style="2" bestFit="1" customWidth="1"/>
    <col min="14853" max="14853" width="5.453125" style="2" bestFit="1" customWidth="1"/>
    <col min="14854" max="14857" width="5" style="2" bestFit="1" customWidth="1"/>
    <col min="14858" max="14858" width="7.453125" style="2" bestFit="1" customWidth="1"/>
    <col min="14859" max="14859" width="10.453125" style="2" bestFit="1" customWidth="1"/>
    <col min="14860" max="14860" width="8.81640625" style="2"/>
    <col min="14861" max="14862" width="12.453125" style="2" bestFit="1" customWidth="1"/>
    <col min="14863" max="14863" width="14" style="2" bestFit="1" customWidth="1"/>
    <col min="14864" max="15096" width="8.81640625" style="2"/>
    <col min="15097" max="15097" width="3.81640625" style="2" customWidth="1"/>
    <col min="15098" max="15098" width="8.81640625" style="2"/>
    <col min="15099" max="15099" width="14.453125" style="2" customWidth="1"/>
    <col min="15100" max="15100" width="38.7265625" style="2" customWidth="1"/>
    <col min="15101" max="15105" width="14" style="2" bestFit="1" customWidth="1"/>
    <col min="15106" max="15106" width="10.453125" style="2" bestFit="1" customWidth="1"/>
    <col min="15107" max="15107" width="8.81640625" style="2"/>
    <col min="15108" max="15108" width="11.26953125" style="2" bestFit="1" customWidth="1"/>
    <col min="15109" max="15109" width="5.453125" style="2" bestFit="1" customWidth="1"/>
    <col min="15110" max="15113" width="5" style="2" bestFit="1" customWidth="1"/>
    <col min="15114" max="15114" width="7.453125" style="2" bestFit="1" customWidth="1"/>
    <col min="15115" max="15115" width="10.453125" style="2" bestFit="1" customWidth="1"/>
    <col min="15116" max="15116" width="8.81640625" style="2"/>
    <col min="15117" max="15118" width="12.453125" style="2" bestFit="1" customWidth="1"/>
    <col min="15119" max="15119" width="14" style="2" bestFit="1" customWidth="1"/>
    <col min="15120" max="15352" width="8.81640625" style="2"/>
    <col min="15353" max="15353" width="3.81640625" style="2" customWidth="1"/>
    <col min="15354" max="15354" width="8.81640625" style="2"/>
    <col min="15355" max="15355" width="14.453125" style="2" customWidth="1"/>
    <col min="15356" max="15356" width="38.7265625" style="2" customWidth="1"/>
    <col min="15357" max="15361" width="14" style="2" bestFit="1" customWidth="1"/>
    <col min="15362" max="15362" width="10.453125" style="2" bestFit="1" customWidth="1"/>
    <col min="15363" max="15363" width="8.81640625" style="2"/>
    <col min="15364" max="15364" width="11.26953125" style="2" bestFit="1" customWidth="1"/>
    <col min="15365" max="15365" width="5.453125" style="2" bestFit="1" customWidth="1"/>
    <col min="15366" max="15369" width="5" style="2" bestFit="1" customWidth="1"/>
    <col min="15370" max="15370" width="7.453125" style="2" bestFit="1" customWidth="1"/>
    <col min="15371" max="15371" width="10.453125" style="2" bestFit="1" customWidth="1"/>
    <col min="15372" max="15372" width="8.81640625" style="2"/>
    <col min="15373" max="15374" width="12.453125" style="2" bestFit="1" customWidth="1"/>
    <col min="15375" max="15375" width="14" style="2" bestFit="1" customWidth="1"/>
    <col min="15376" max="15608" width="8.81640625" style="2"/>
    <col min="15609" max="15609" width="3.81640625" style="2" customWidth="1"/>
    <col min="15610" max="15610" width="8.81640625" style="2"/>
    <col min="15611" max="15611" width="14.453125" style="2" customWidth="1"/>
    <col min="15612" max="15612" width="38.7265625" style="2" customWidth="1"/>
    <col min="15613" max="15617" width="14" style="2" bestFit="1" customWidth="1"/>
    <col min="15618" max="15618" width="10.453125" style="2" bestFit="1" customWidth="1"/>
    <col min="15619" max="15619" width="8.81640625" style="2"/>
    <col min="15620" max="15620" width="11.26953125" style="2" bestFit="1" customWidth="1"/>
    <col min="15621" max="15621" width="5.453125" style="2" bestFit="1" customWidth="1"/>
    <col min="15622" max="15625" width="5" style="2" bestFit="1" customWidth="1"/>
    <col min="15626" max="15626" width="7.453125" style="2" bestFit="1" customWidth="1"/>
    <col min="15627" max="15627" width="10.453125" style="2" bestFit="1" customWidth="1"/>
    <col min="15628" max="15628" width="8.81640625" style="2"/>
    <col min="15629" max="15630" width="12.453125" style="2" bestFit="1" customWidth="1"/>
    <col min="15631" max="15631" width="14" style="2" bestFit="1" customWidth="1"/>
    <col min="15632" max="15864" width="8.81640625" style="2"/>
    <col min="15865" max="15865" width="3.81640625" style="2" customWidth="1"/>
    <col min="15866" max="15866" width="8.81640625" style="2"/>
    <col min="15867" max="15867" width="14.453125" style="2" customWidth="1"/>
    <col min="15868" max="15868" width="38.7265625" style="2" customWidth="1"/>
    <col min="15869" max="15873" width="14" style="2" bestFit="1" customWidth="1"/>
    <col min="15874" max="15874" width="10.453125" style="2" bestFit="1" customWidth="1"/>
    <col min="15875" max="15875" width="8.81640625" style="2"/>
    <col min="15876" max="15876" width="11.26953125" style="2" bestFit="1" customWidth="1"/>
    <col min="15877" max="15877" width="5.453125" style="2" bestFit="1" customWidth="1"/>
    <col min="15878" max="15881" width="5" style="2" bestFit="1" customWidth="1"/>
    <col min="15882" max="15882" width="7.453125" style="2" bestFit="1" customWidth="1"/>
    <col min="15883" max="15883" width="10.453125" style="2" bestFit="1" customWidth="1"/>
    <col min="15884" max="15884" width="8.81640625" style="2"/>
    <col min="15885" max="15886" width="12.453125" style="2" bestFit="1" customWidth="1"/>
    <col min="15887" max="15887" width="14" style="2" bestFit="1" customWidth="1"/>
    <col min="15888" max="16120" width="8.81640625" style="2"/>
    <col min="16121" max="16121" width="3.81640625" style="2" customWidth="1"/>
    <col min="16122" max="16122" width="8.81640625" style="2"/>
    <col min="16123" max="16123" width="14.453125" style="2" customWidth="1"/>
    <col min="16124" max="16124" width="38.7265625" style="2" customWidth="1"/>
    <col min="16125" max="16129" width="14" style="2" bestFit="1" customWidth="1"/>
    <col min="16130" max="16130" width="10.453125" style="2" bestFit="1" customWidth="1"/>
    <col min="16131" max="16131" width="8.81640625" style="2"/>
    <col min="16132" max="16132" width="11.26953125" style="2" bestFit="1" customWidth="1"/>
    <col min="16133" max="16133" width="5.453125" style="2" bestFit="1" customWidth="1"/>
    <col min="16134" max="16137" width="5" style="2" bestFit="1" customWidth="1"/>
    <col min="16138" max="16138" width="7.453125" style="2" bestFit="1" customWidth="1"/>
    <col min="16139" max="16139" width="10.453125" style="2" bestFit="1" customWidth="1"/>
    <col min="16140" max="16140" width="8.81640625" style="2"/>
    <col min="16141" max="16142" width="12.453125" style="2" bestFit="1" customWidth="1"/>
    <col min="16143" max="16143" width="14" style="2" bestFit="1" customWidth="1"/>
    <col min="16144" max="16384" width="8.81640625" style="2"/>
  </cols>
  <sheetData>
    <row r="1" spans="1:25">
      <c r="E1" s="34" t="s">
        <v>272</v>
      </c>
      <c r="F1" s="20"/>
      <c r="G1" s="20"/>
      <c r="H1" s="20"/>
      <c r="I1" s="20"/>
      <c r="J1" s="20"/>
    </row>
    <row r="2" spans="1:25">
      <c r="A2" s="1"/>
      <c r="E2" s="34" t="s">
        <v>273</v>
      </c>
      <c r="G2" s="290">
        <v>44927</v>
      </c>
      <c r="H2" s="291" t="s">
        <v>274</v>
      </c>
      <c r="I2" s="290">
        <v>46752</v>
      </c>
      <c r="J2" s="20"/>
    </row>
    <row r="3" spans="1:25" ht="6.5" customHeight="1" thickBot="1">
      <c r="A3" s="1"/>
      <c r="G3" s="289"/>
      <c r="H3" s="81"/>
      <c r="I3" s="289"/>
    </row>
    <row r="4" spans="1:25" ht="20.5" customHeight="1" thickBot="1">
      <c r="E4" s="402" t="s">
        <v>193</v>
      </c>
      <c r="F4" s="403"/>
      <c r="G4" s="403"/>
      <c r="H4" s="403"/>
      <c r="I4" s="403"/>
      <c r="J4" s="404"/>
      <c r="U4" s="81"/>
      <c r="V4" s="81"/>
    </row>
    <row r="5" spans="1:25" ht="15" thickBot="1">
      <c r="E5" s="4" t="s">
        <v>41</v>
      </c>
      <c r="F5" s="5" t="s">
        <v>40</v>
      </c>
      <c r="G5" s="5" t="s">
        <v>39</v>
      </c>
      <c r="H5" s="5" t="s">
        <v>38</v>
      </c>
      <c r="I5" s="5" t="s">
        <v>37</v>
      </c>
      <c r="J5" s="6" t="s">
        <v>49</v>
      </c>
      <c r="L5" s="302" t="s">
        <v>163</v>
      </c>
      <c r="M5" s="92" t="s">
        <v>118</v>
      </c>
      <c r="N5" s="7" t="s">
        <v>36</v>
      </c>
      <c r="O5" s="7" t="s">
        <v>35</v>
      </c>
      <c r="P5" s="7" t="s">
        <v>34</v>
      </c>
      <c r="Q5" s="7" t="s">
        <v>33</v>
      </c>
      <c r="R5" s="7" t="s">
        <v>32</v>
      </c>
      <c r="S5" s="8" t="s">
        <v>31</v>
      </c>
      <c r="U5" s="81" t="s">
        <v>75</v>
      </c>
      <c r="V5" s="81"/>
    </row>
    <row r="6" spans="1:25">
      <c r="A6" s="9" t="s">
        <v>30</v>
      </c>
      <c r="B6" s="10" t="s">
        <v>42</v>
      </c>
      <c r="C6" s="10"/>
      <c r="D6" s="10"/>
      <c r="E6" s="11"/>
      <c r="F6" s="11"/>
      <c r="G6" s="12"/>
      <c r="H6" s="12"/>
      <c r="I6" s="12"/>
      <c r="J6" s="13"/>
      <c r="L6" s="87" t="s">
        <v>275</v>
      </c>
      <c r="M6" s="299" t="s">
        <v>276</v>
      </c>
      <c r="N6" s="15"/>
      <c r="O6" s="15"/>
      <c r="P6" s="15"/>
      <c r="Q6" s="15"/>
      <c r="R6" s="15"/>
      <c r="S6" s="16"/>
    </row>
    <row r="7" spans="1:25">
      <c r="A7" s="17"/>
      <c r="B7" s="298" t="s">
        <v>326</v>
      </c>
      <c r="C7" s="184" t="s">
        <v>190</v>
      </c>
      <c r="D7" s="26" t="s">
        <v>165</v>
      </c>
      <c r="E7" s="38">
        <f>$M7*N7</f>
        <v>21807.184618333333</v>
      </c>
      <c r="F7" s="38">
        <f>$M7*O7*$S$7</f>
        <v>45795.0876985</v>
      </c>
      <c r="G7" s="38">
        <f>$M7*P7*$S$7^2</f>
        <v>48084.842083424999</v>
      </c>
      <c r="H7" s="38">
        <f>$M7*Q7*$S$7^3</f>
        <v>50489.084187596251</v>
      </c>
      <c r="I7" s="38">
        <f>$M7*R7*$S$7^4</f>
        <v>53013.538396976059</v>
      </c>
      <c r="J7" s="19">
        <f t="shared" ref="J7:J36" si="0">SUM(E7:I7)</f>
        <v>219189.73698483064</v>
      </c>
      <c r="L7" s="90">
        <v>261686.21541999999</v>
      </c>
      <c r="M7" s="94">
        <f>+L7/12</f>
        <v>21807.184618333333</v>
      </c>
      <c r="N7" s="75">
        <v>1</v>
      </c>
      <c r="O7" s="75">
        <v>2</v>
      </c>
      <c r="P7" s="75">
        <v>2</v>
      </c>
      <c r="Q7" s="75">
        <v>2</v>
      </c>
      <c r="R7" s="75">
        <v>2</v>
      </c>
      <c r="S7" s="325">
        <v>1.05</v>
      </c>
      <c r="U7" s="153">
        <f>+E7/$L$7</f>
        <v>8.3333333333333329E-2</v>
      </c>
      <c r="V7" s="153">
        <f t="shared" ref="V7:Y7" si="1">+F7/$L$7</f>
        <v>0.17499999999999999</v>
      </c>
      <c r="W7" s="153">
        <f t="shared" si="1"/>
        <v>0.18375</v>
      </c>
      <c r="X7" s="153">
        <f t="shared" si="1"/>
        <v>0.19293750000000001</v>
      </c>
      <c r="Y7" s="153">
        <f t="shared" si="1"/>
        <v>0.20258437499999998</v>
      </c>
    </row>
    <row r="8" spans="1:25">
      <c r="A8" s="17"/>
      <c r="B8" s="297" t="s">
        <v>192</v>
      </c>
      <c r="C8" s="291" t="s">
        <v>191</v>
      </c>
      <c r="D8" s="20" t="s">
        <v>79</v>
      </c>
      <c r="E8" s="38">
        <f t="shared" ref="E8:E11" si="2">$M8*N8</f>
        <v>0</v>
      </c>
      <c r="F8" s="38">
        <f t="shared" ref="F8:F11" si="3">$M8*O8*$S$7</f>
        <v>0</v>
      </c>
      <c r="G8" s="38">
        <f t="shared" ref="G8:G11" si="4">$M8*P8*$S$7^2</f>
        <v>0</v>
      </c>
      <c r="H8" s="38">
        <f t="shared" ref="H8:H11" si="5">$M8*Q8*$S$7^3</f>
        <v>0</v>
      </c>
      <c r="I8" s="38">
        <f t="shared" ref="I8:I11" si="6">$M8*R8*$S$7^4</f>
        <v>0</v>
      </c>
      <c r="J8" s="19">
        <f t="shared" si="0"/>
        <v>0</v>
      </c>
      <c r="L8" s="90"/>
      <c r="M8" s="94">
        <v>0</v>
      </c>
      <c r="N8" s="75">
        <v>0</v>
      </c>
      <c r="O8" s="75">
        <v>0</v>
      </c>
      <c r="P8" s="75">
        <v>1</v>
      </c>
      <c r="Q8" s="75">
        <v>3</v>
      </c>
      <c r="R8" s="75">
        <v>0</v>
      </c>
      <c r="S8" s="16"/>
    </row>
    <row r="9" spans="1:25" hidden="1">
      <c r="A9" s="17"/>
      <c r="B9" s="297" t="s">
        <v>192</v>
      </c>
      <c r="C9" s="291" t="s">
        <v>191</v>
      </c>
      <c r="D9" s="20" t="s">
        <v>79</v>
      </c>
      <c r="E9" s="38">
        <f t="shared" si="2"/>
        <v>0</v>
      </c>
      <c r="F9" s="38">
        <f t="shared" si="3"/>
        <v>0</v>
      </c>
      <c r="G9" s="38">
        <f t="shared" si="4"/>
        <v>0</v>
      </c>
      <c r="H9" s="38">
        <f t="shared" si="5"/>
        <v>0</v>
      </c>
      <c r="I9" s="38">
        <f t="shared" si="6"/>
        <v>0</v>
      </c>
      <c r="J9" s="19">
        <f t="shared" si="0"/>
        <v>0</v>
      </c>
      <c r="L9" s="90"/>
      <c r="M9" s="94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16"/>
    </row>
    <row r="10" spans="1:25" hidden="1">
      <c r="A10" s="17"/>
      <c r="B10" s="297" t="s">
        <v>192</v>
      </c>
      <c r="C10" s="291" t="s">
        <v>191</v>
      </c>
      <c r="D10" s="20" t="s">
        <v>79</v>
      </c>
      <c r="E10" s="38">
        <f t="shared" si="2"/>
        <v>0</v>
      </c>
      <c r="F10" s="38">
        <f t="shared" si="3"/>
        <v>0</v>
      </c>
      <c r="G10" s="38">
        <f t="shared" si="4"/>
        <v>0</v>
      </c>
      <c r="H10" s="38">
        <f t="shared" si="5"/>
        <v>0</v>
      </c>
      <c r="I10" s="38">
        <f t="shared" si="6"/>
        <v>0</v>
      </c>
      <c r="J10" s="19">
        <f t="shared" si="0"/>
        <v>0</v>
      </c>
      <c r="L10" s="90"/>
      <c r="M10" s="99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16"/>
    </row>
    <row r="11" spans="1:25" hidden="1">
      <c r="A11" s="17"/>
      <c r="B11" s="297" t="s">
        <v>192</v>
      </c>
      <c r="C11" s="291" t="s">
        <v>281</v>
      </c>
      <c r="D11" s="20" t="s">
        <v>79</v>
      </c>
      <c r="E11" s="38">
        <f t="shared" si="2"/>
        <v>0</v>
      </c>
      <c r="F11" s="38">
        <f t="shared" si="3"/>
        <v>0</v>
      </c>
      <c r="G11" s="38">
        <f t="shared" si="4"/>
        <v>0</v>
      </c>
      <c r="H11" s="38">
        <f t="shared" si="5"/>
        <v>0</v>
      </c>
      <c r="I11" s="38">
        <f t="shared" si="6"/>
        <v>0</v>
      </c>
      <c r="J11" s="19">
        <f t="shared" si="0"/>
        <v>0</v>
      </c>
      <c r="L11" s="90"/>
      <c r="M11" s="94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16"/>
    </row>
    <row r="12" spans="1:25">
      <c r="A12" s="17"/>
      <c r="B12" s="21" t="s">
        <v>164</v>
      </c>
      <c r="C12" s="18"/>
      <c r="D12" s="18"/>
      <c r="E12" s="22">
        <f>SUM(E7:E11)</f>
        <v>21807.184618333333</v>
      </c>
      <c r="F12" s="22">
        <f t="shared" ref="F12:I12" si="7">SUM(F7:F11)</f>
        <v>45795.0876985</v>
      </c>
      <c r="G12" s="22">
        <f t="shared" si="7"/>
        <v>48084.842083424999</v>
      </c>
      <c r="H12" s="22">
        <f t="shared" si="7"/>
        <v>50489.084187596251</v>
      </c>
      <c r="I12" s="22">
        <f t="shared" si="7"/>
        <v>53013.538396976059</v>
      </c>
      <c r="J12" s="19">
        <f t="shared" si="0"/>
        <v>219189.73698483064</v>
      </c>
      <c r="L12" s="14"/>
      <c r="M12" s="88"/>
      <c r="N12" s="76"/>
      <c r="O12" s="76"/>
      <c r="P12" s="76"/>
      <c r="Q12" s="76"/>
      <c r="R12" s="76"/>
      <c r="S12" s="16"/>
    </row>
    <row r="13" spans="1:25">
      <c r="A13" s="23" t="s">
        <v>29</v>
      </c>
      <c r="B13" s="24" t="s">
        <v>83</v>
      </c>
      <c r="C13" s="24"/>
      <c r="D13" s="24"/>
      <c r="E13" s="25"/>
      <c r="F13" s="25"/>
      <c r="G13" s="25"/>
      <c r="H13" s="25"/>
      <c r="I13" s="25"/>
      <c r="J13" s="19">
        <f t="shared" si="0"/>
        <v>0</v>
      </c>
      <c r="L13" s="14"/>
      <c r="M13" s="101"/>
      <c r="N13" s="76"/>
      <c r="O13" s="76"/>
      <c r="P13" s="76"/>
      <c r="Q13" s="76"/>
      <c r="R13" s="76"/>
      <c r="S13" s="16"/>
    </row>
    <row r="14" spans="1:25">
      <c r="A14" s="17"/>
      <c r="B14" s="21" t="s">
        <v>51</v>
      </c>
      <c r="C14" s="26"/>
      <c r="D14" s="26"/>
      <c r="E14" s="38">
        <f t="shared" ref="E14:E21" si="8">$M14*N14</f>
        <v>0</v>
      </c>
      <c r="F14" s="38">
        <f t="shared" ref="F14:F21" si="9">$M14*O14*$S$7</f>
        <v>0</v>
      </c>
      <c r="G14" s="38">
        <f t="shared" ref="G14:G21" si="10">$M14*P14*$S$7^2</f>
        <v>0</v>
      </c>
      <c r="H14" s="38">
        <f t="shared" ref="H14:H21" si="11">$M14*Q14*$S$7^3</f>
        <v>0</v>
      </c>
      <c r="I14" s="38">
        <f t="shared" ref="I14:I21" si="12">$M14*R14*$S$7^4</f>
        <v>0</v>
      </c>
      <c r="J14" s="19">
        <f t="shared" si="0"/>
        <v>0</v>
      </c>
      <c r="L14" s="91">
        <f>+M14*12</f>
        <v>61200</v>
      </c>
      <c r="M14" s="100">
        <v>5100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16"/>
    </row>
    <row r="15" spans="1:25" ht="15.75" customHeight="1">
      <c r="A15" s="17"/>
      <c r="B15" s="21" t="s">
        <v>50</v>
      </c>
      <c r="C15" s="18"/>
      <c r="D15" s="18"/>
      <c r="E15" s="38">
        <f t="shared" si="8"/>
        <v>0</v>
      </c>
      <c r="F15" s="38">
        <f t="shared" si="9"/>
        <v>0</v>
      </c>
      <c r="G15" s="38">
        <f t="shared" si="10"/>
        <v>0</v>
      </c>
      <c r="H15" s="38">
        <f t="shared" si="11"/>
        <v>0</v>
      </c>
      <c r="I15" s="38">
        <f t="shared" si="12"/>
        <v>0</v>
      </c>
      <c r="J15" s="19">
        <f t="shared" si="0"/>
        <v>0</v>
      </c>
      <c r="L15" s="91">
        <f>+M15*12</f>
        <v>60000</v>
      </c>
      <c r="M15" s="95">
        <v>5000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16"/>
    </row>
    <row r="16" spans="1:25">
      <c r="A16" s="17"/>
      <c r="B16" s="21" t="s">
        <v>277</v>
      </c>
      <c r="C16" s="18"/>
      <c r="D16" s="18"/>
      <c r="E16" s="38">
        <f t="shared" si="8"/>
        <v>40382</v>
      </c>
      <c r="F16" s="38">
        <f t="shared" si="9"/>
        <v>42401.1</v>
      </c>
      <c r="G16" s="38">
        <f t="shared" si="10"/>
        <v>44521.154999999999</v>
      </c>
      <c r="H16" s="38">
        <f t="shared" si="11"/>
        <v>46747.212750000006</v>
      </c>
      <c r="I16" s="38">
        <f t="shared" si="12"/>
        <v>49084.573387500001</v>
      </c>
      <c r="J16" s="19">
        <f t="shared" si="0"/>
        <v>223136.04113750003</v>
      </c>
      <c r="L16" s="91">
        <v>40382</v>
      </c>
      <c r="M16" s="95">
        <f>+L16/12</f>
        <v>3365.1666666666665</v>
      </c>
      <c r="N16" s="75">
        <v>12</v>
      </c>
      <c r="O16" s="75">
        <v>12</v>
      </c>
      <c r="P16" s="75">
        <v>12</v>
      </c>
      <c r="Q16" s="75">
        <v>12</v>
      </c>
      <c r="R16" s="75">
        <v>12</v>
      </c>
      <c r="S16" s="16"/>
      <c r="U16" s="28" t="s">
        <v>178</v>
      </c>
    </row>
    <row r="17" spans="1:21">
      <c r="A17" s="17"/>
      <c r="B17" s="21" t="s">
        <v>278</v>
      </c>
      <c r="C17" s="18"/>
      <c r="D17" s="18"/>
      <c r="E17" s="38">
        <f t="shared" si="8"/>
        <v>41253</v>
      </c>
      <c r="F17" s="38">
        <f t="shared" si="9"/>
        <v>43315.65</v>
      </c>
      <c r="G17" s="38">
        <f t="shared" si="10"/>
        <v>45481.432500000003</v>
      </c>
      <c r="H17" s="38">
        <f t="shared" si="11"/>
        <v>47755.504125000007</v>
      </c>
      <c r="I17" s="38">
        <f t="shared" si="12"/>
        <v>50143.27933125</v>
      </c>
      <c r="J17" s="19">
        <f t="shared" si="0"/>
        <v>227948.86595625</v>
      </c>
      <c r="L17" s="91">
        <v>41253</v>
      </c>
      <c r="M17" s="95">
        <f t="shared" ref="M17:M18" si="13">+L17/12</f>
        <v>3437.75</v>
      </c>
      <c r="N17" s="75">
        <v>12</v>
      </c>
      <c r="O17" s="75">
        <v>12</v>
      </c>
      <c r="P17" s="75">
        <v>12</v>
      </c>
      <c r="Q17" s="75">
        <v>12</v>
      </c>
      <c r="R17" s="75">
        <v>12</v>
      </c>
      <c r="S17" s="16"/>
      <c r="U17" s="28" t="s">
        <v>96</v>
      </c>
    </row>
    <row r="18" spans="1:21">
      <c r="A18" s="17"/>
      <c r="B18" s="21" t="s">
        <v>279</v>
      </c>
      <c r="C18" s="18"/>
      <c r="D18" s="18"/>
      <c r="E18" s="38">
        <f t="shared" si="8"/>
        <v>42124</v>
      </c>
      <c r="F18" s="38">
        <f t="shared" si="9"/>
        <v>44230.200000000004</v>
      </c>
      <c r="G18" s="38">
        <f t="shared" si="10"/>
        <v>46441.71</v>
      </c>
      <c r="H18" s="38">
        <f t="shared" si="11"/>
        <v>48763.795500000007</v>
      </c>
      <c r="I18" s="38">
        <f t="shared" si="12"/>
        <v>51201.985274999999</v>
      </c>
      <c r="J18" s="19">
        <f t="shared" si="0"/>
        <v>232761.69077500002</v>
      </c>
      <c r="L18" s="91">
        <v>42124</v>
      </c>
      <c r="M18" s="95">
        <f t="shared" si="13"/>
        <v>3510.3333333333335</v>
      </c>
      <c r="N18" s="75">
        <v>12</v>
      </c>
      <c r="O18" s="75">
        <v>12</v>
      </c>
      <c r="P18" s="75">
        <v>12</v>
      </c>
      <c r="Q18" s="75">
        <v>12</v>
      </c>
      <c r="R18" s="75">
        <v>12</v>
      </c>
      <c r="S18" s="16"/>
      <c r="U18" s="28" t="s">
        <v>179</v>
      </c>
    </row>
    <row r="19" spans="1:21">
      <c r="A19" s="17"/>
      <c r="B19" s="21" t="s">
        <v>28</v>
      </c>
      <c r="C19" s="18"/>
      <c r="D19" s="18"/>
      <c r="E19" s="38">
        <f t="shared" si="8"/>
        <v>9270</v>
      </c>
      <c r="F19" s="38">
        <f t="shared" si="9"/>
        <v>9733.5</v>
      </c>
      <c r="G19" s="38">
        <f t="shared" si="10"/>
        <v>10220.175000000001</v>
      </c>
      <c r="H19" s="38">
        <f t="shared" si="11"/>
        <v>10731.183750000002</v>
      </c>
      <c r="I19" s="38">
        <f t="shared" si="12"/>
        <v>11267.742937499999</v>
      </c>
      <c r="J19" s="19">
        <f t="shared" si="0"/>
        <v>51222.601687500006</v>
      </c>
      <c r="L19" s="91"/>
      <c r="M19" s="98">
        <v>15.45</v>
      </c>
      <c r="N19" s="75">
        <f>10*4*9+20*4*3</f>
        <v>600</v>
      </c>
      <c r="O19" s="75">
        <f t="shared" ref="O19:R19" si="14">10*4*9+20*4*3</f>
        <v>600</v>
      </c>
      <c r="P19" s="75">
        <f t="shared" si="14"/>
        <v>600</v>
      </c>
      <c r="Q19" s="75">
        <f t="shared" si="14"/>
        <v>600</v>
      </c>
      <c r="R19" s="75">
        <f t="shared" si="14"/>
        <v>600</v>
      </c>
      <c r="S19" s="16"/>
      <c r="U19" s="97" t="s">
        <v>78</v>
      </c>
    </row>
    <row r="20" spans="1:21">
      <c r="A20" s="17"/>
      <c r="B20" s="21" t="s">
        <v>27</v>
      </c>
      <c r="C20" s="18"/>
      <c r="D20" s="18"/>
      <c r="E20" s="38">
        <f t="shared" si="8"/>
        <v>0</v>
      </c>
      <c r="F20" s="38">
        <f t="shared" si="9"/>
        <v>0</v>
      </c>
      <c r="G20" s="38">
        <f t="shared" si="10"/>
        <v>0</v>
      </c>
      <c r="H20" s="38">
        <f t="shared" si="11"/>
        <v>0</v>
      </c>
      <c r="I20" s="38">
        <f t="shared" si="12"/>
        <v>0</v>
      </c>
      <c r="J20" s="19">
        <f t="shared" si="0"/>
        <v>0</v>
      </c>
      <c r="L20" s="91">
        <f>+M20*12</f>
        <v>36000</v>
      </c>
      <c r="M20" s="95">
        <v>3000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16"/>
    </row>
    <row r="21" spans="1:21">
      <c r="A21" s="17"/>
      <c r="B21" s="21" t="s">
        <v>26</v>
      </c>
      <c r="C21" s="18"/>
      <c r="D21" s="18"/>
      <c r="E21" s="38">
        <f t="shared" si="8"/>
        <v>0</v>
      </c>
      <c r="F21" s="38">
        <f t="shared" si="9"/>
        <v>0</v>
      </c>
      <c r="G21" s="38">
        <f t="shared" si="10"/>
        <v>0</v>
      </c>
      <c r="H21" s="38">
        <f t="shared" si="11"/>
        <v>0</v>
      </c>
      <c r="I21" s="38">
        <f t="shared" si="12"/>
        <v>0</v>
      </c>
      <c r="J21" s="19">
        <f t="shared" si="0"/>
        <v>0</v>
      </c>
      <c r="L21" s="27"/>
      <c r="M21" s="98">
        <v>10</v>
      </c>
      <c r="N21" s="75"/>
      <c r="O21" s="75"/>
      <c r="P21" s="75"/>
      <c r="Q21" s="75"/>
      <c r="R21" s="75"/>
      <c r="S21" s="16"/>
    </row>
    <row r="22" spans="1:21" s="34" customFormat="1">
      <c r="A22" s="30"/>
      <c r="B22" s="31" t="s">
        <v>25</v>
      </c>
      <c r="C22" s="31"/>
      <c r="D22" s="31"/>
      <c r="E22" s="32">
        <f>E12+SUM(E14:E21)</f>
        <v>154836.18461833333</v>
      </c>
      <c r="F22" s="32">
        <f>F12+SUM(F14:F21)</f>
        <v>185475.5376985</v>
      </c>
      <c r="G22" s="32">
        <f>G12+SUM(G14:G21)</f>
        <v>194749.31458342497</v>
      </c>
      <c r="H22" s="32">
        <f>H12+SUM(H14:H21)</f>
        <v>204486.78031259627</v>
      </c>
      <c r="I22" s="32">
        <f>I12+SUM(I14:I21)</f>
        <v>214711.11932822608</v>
      </c>
      <c r="J22" s="33">
        <f t="shared" si="0"/>
        <v>954258.93654108059</v>
      </c>
      <c r="L22" s="35"/>
      <c r="M22" s="89"/>
      <c r="N22" s="52"/>
      <c r="O22" s="52"/>
      <c r="P22" s="52"/>
      <c r="Q22" s="52"/>
      <c r="R22" s="52"/>
      <c r="S22" s="53"/>
    </row>
    <row r="23" spans="1:21">
      <c r="A23" s="23" t="s">
        <v>24</v>
      </c>
      <c r="B23" s="18" t="s">
        <v>44</v>
      </c>
      <c r="C23" s="18"/>
      <c r="D23" s="18"/>
      <c r="E23" s="29"/>
      <c r="F23" s="29"/>
      <c r="G23" s="29"/>
      <c r="H23" s="29"/>
      <c r="I23" s="29"/>
      <c r="J23" s="19"/>
      <c r="L23" s="14"/>
      <c r="M23" s="88"/>
      <c r="N23" s="15"/>
      <c r="O23" s="15"/>
      <c r="P23" s="15"/>
      <c r="Q23" s="15"/>
      <c r="R23" s="15"/>
      <c r="S23" s="16"/>
    </row>
    <row r="24" spans="1:21">
      <c r="A24" s="17"/>
      <c r="B24" s="21" t="s">
        <v>302</v>
      </c>
      <c r="C24" s="18"/>
      <c r="D24" s="18"/>
      <c r="E24" s="22">
        <f>ROUND(($S26*(E12)),0)</f>
        <v>1657</v>
      </c>
      <c r="F24" s="22">
        <f>ROUND(($S26*(F12)),0)</f>
        <v>3480</v>
      </c>
      <c r="G24" s="22">
        <f>ROUND(($S26*(G12)),0)</f>
        <v>3654</v>
      </c>
      <c r="H24" s="22">
        <f>ROUND(($S26*(H12)),0)</f>
        <v>3837</v>
      </c>
      <c r="I24" s="22">
        <f>ROUND(($S26*(I12)),0)</f>
        <v>4029</v>
      </c>
      <c r="J24" s="19">
        <f t="shared" si="0"/>
        <v>16657</v>
      </c>
      <c r="L24" s="14"/>
      <c r="M24" s="88"/>
      <c r="N24" s="15"/>
      <c r="O24" s="15"/>
      <c r="P24" s="15"/>
      <c r="Q24" s="15"/>
      <c r="R24" s="15"/>
      <c r="S24" s="16"/>
    </row>
    <row r="25" spans="1:21">
      <c r="A25" s="17"/>
      <c r="B25" s="21" t="s">
        <v>166</v>
      </c>
      <c r="C25" s="18"/>
      <c r="D25" s="18"/>
      <c r="E25" s="22">
        <f>+(E14+E15)*$S$25</f>
        <v>0</v>
      </c>
      <c r="F25" s="22">
        <f>+(F14+F15)*$S$25</f>
        <v>0</v>
      </c>
      <c r="G25" s="22">
        <f>+(G14+G15)*$S$25</f>
        <v>0</v>
      </c>
      <c r="H25" s="22">
        <f>+(H14+H15)*$S$25</f>
        <v>0</v>
      </c>
      <c r="I25" s="22">
        <f>+(I14+I15)*$S$25</f>
        <v>0</v>
      </c>
      <c r="J25" s="19">
        <f t="shared" si="0"/>
        <v>0</v>
      </c>
      <c r="L25" s="14"/>
      <c r="M25" s="88"/>
      <c r="N25" s="15"/>
      <c r="O25" s="15"/>
      <c r="P25" s="15"/>
      <c r="Q25" s="15"/>
      <c r="R25" s="15"/>
      <c r="S25" s="326">
        <v>0.29899999999999999</v>
      </c>
      <c r="U25" s="2" t="s">
        <v>111</v>
      </c>
    </row>
    <row r="26" spans="1:21">
      <c r="A26" s="17"/>
      <c r="B26" s="21" t="s">
        <v>52</v>
      </c>
      <c r="C26" s="18"/>
      <c r="D26" s="18"/>
      <c r="E26" s="22">
        <f>ROUND((E16+E17+E18)*$S27,0)</f>
        <v>33415</v>
      </c>
      <c r="F26" s="22">
        <f>ROUND((F16+F17+F18)*$S27,0)</f>
        <v>35086</v>
      </c>
      <c r="G26" s="22">
        <f>ROUND((G16+G17+G18)*$S27,0)</f>
        <v>36840</v>
      </c>
      <c r="H26" s="22">
        <f>ROUND((H16+H17+H18)*$S27,0)</f>
        <v>38682</v>
      </c>
      <c r="I26" s="22">
        <f>ROUND((I16+I17+I18)*$S27,0)</f>
        <v>40616</v>
      </c>
      <c r="J26" s="19">
        <f t="shared" si="0"/>
        <v>184639</v>
      </c>
      <c r="L26" s="14"/>
      <c r="M26" s="88"/>
      <c r="N26" s="15"/>
      <c r="O26" s="15"/>
      <c r="P26" s="15"/>
      <c r="Q26" s="15"/>
      <c r="R26" s="15"/>
      <c r="S26" s="326">
        <v>7.5999999999999998E-2</v>
      </c>
      <c r="U26" s="2" t="s">
        <v>80</v>
      </c>
    </row>
    <row r="27" spans="1:21">
      <c r="A27" s="17"/>
      <c r="B27" s="21" t="s">
        <v>82</v>
      </c>
      <c r="C27" s="18"/>
      <c r="D27" s="18"/>
      <c r="E27" s="22">
        <f>ROUND(E19*$S26,0)</f>
        <v>705</v>
      </c>
      <c r="F27" s="22">
        <f>ROUND(F19*$S26,0)</f>
        <v>740</v>
      </c>
      <c r="G27" s="22">
        <f>ROUND(G19*$S26,0)</f>
        <v>777</v>
      </c>
      <c r="H27" s="22">
        <f>ROUND(H19*$S26,0)</f>
        <v>816</v>
      </c>
      <c r="I27" s="22">
        <f>ROUND(I19*$S26,0)</f>
        <v>856</v>
      </c>
      <c r="J27" s="19">
        <f t="shared" si="0"/>
        <v>3894</v>
      </c>
      <c r="L27" s="14"/>
      <c r="M27" s="88"/>
      <c r="N27" s="15"/>
      <c r="O27" s="15"/>
      <c r="P27" s="15"/>
      <c r="Q27" s="15"/>
      <c r="R27" s="15"/>
      <c r="S27" s="326">
        <v>0.27</v>
      </c>
      <c r="U27" s="2" t="s">
        <v>81</v>
      </c>
    </row>
    <row r="28" spans="1:21">
      <c r="A28" s="17"/>
      <c r="B28" s="21" t="s">
        <v>109</v>
      </c>
      <c r="C28" s="18"/>
      <c r="D28" s="18"/>
      <c r="E28" s="22">
        <f>+E20*$S$28</f>
        <v>0</v>
      </c>
      <c r="F28" s="22">
        <f>+F20*$S$28</f>
        <v>0</v>
      </c>
      <c r="G28" s="22">
        <f>+G20*$S$28</f>
        <v>0</v>
      </c>
      <c r="H28" s="22">
        <f>+H20*$S$28</f>
        <v>0</v>
      </c>
      <c r="I28" s="22">
        <f>+I20*$S$28</f>
        <v>0</v>
      </c>
      <c r="J28" s="19">
        <f t="shared" si="0"/>
        <v>0</v>
      </c>
      <c r="L28" s="14"/>
      <c r="M28" s="88"/>
      <c r="N28" s="15"/>
      <c r="O28" s="15"/>
      <c r="P28" s="15"/>
      <c r="Q28" s="15"/>
      <c r="R28" s="15"/>
      <c r="S28" s="326">
        <v>0.35599999999999998</v>
      </c>
      <c r="U28" s="2" t="s">
        <v>110</v>
      </c>
    </row>
    <row r="29" spans="1:21">
      <c r="A29" s="17"/>
      <c r="B29" s="18" t="s">
        <v>46</v>
      </c>
      <c r="C29" s="18"/>
      <c r="D29" s="18"/>
      <c r="E29" s="22">
        <f>SUM(E24:E28)</f>
        <v>35777</v>
      </c>
      <c r="F29" s="22">
        <f t="shared" ref="F29:I29" si="15">SUM(F24:F28)</f>
        <v>39306</v>
      </c>
      <c r="G29" s="22">
        <f t="shared" si="15"/>
        <v>41271</v>
      </c>
      <c r="H29" s="22">
        <f t="shared" si="15"/>
        <v>43335</v>
      </c>
      <c r="I29" s="22">
        <f t="shared" si="15"/>
        <v>45501</v>
      </c>
      <c r="J29" s="19">
        <f t="shared" si="0"/>
        <v>205190</v>
      </c>
      <c r="L29" s="14"/>
      <c r="M29" s="88"/>
      <c r="N29" s="15"/>
      <c r="O29" s="15"/>
      <c r="P29" s="15"/>
      <c r="Q29" s="15"/>
      <c r="R29" s="15"/>
      <c r="S29" s="16"/>
    </row>
    <row r="30" spans="1:21" s="34" customFormat="1">
      <c r="A30" s="30"/>
      <c r="B30" s="31" t="s">
        <v>23</v>
      </c>
      <c r="C30" s="31"/>
      <c r="D30" s="31"/>
      <c r="E30" s="32">
        <f>E29+E22</f>
        <v>190613.18461833333</v>
      </c>
      <c r="F30" s="32">
        <f>F29+F22</f>
        <v>224781.5376985</v>
      </c>
      <c r="G30" s="32">
        <f>G29+G22</f>
        <v>236020.31458342497</v>
      </c>
      <c r="H30" s="32">
        <f>H29+H22</f>
        <v>247821.78031259627</v>
      </c>
      <c r="I30" s="32">
        <f>I29+I22</f>
        <v>260212.11932822608</v>
      </c>
      <c r="J30" s="33">
        <f t="shared" si="0"/>
        <v>1159448.9365410805</v>
      </c>
      <c r="L30" s="35"/>
      <c r="M30" s="89"/>
      <c r="N30" s="52"/>
      <c r="O30" s="52"/>
      <c r="P30" s="52"/>
      <c r="Q30" s="52"/>
      <c r="R30" s="52"/>
      <c r="S30" s="16"/>
    </row>
    <row r="31" spans="1:21">
      <c r="A31" s="23" t="s">
        <v>22</v>
      </c>
      <c r="B31" s="18" t="s">
        <v>45</v>
      </c>
      <c r="C31" s="18"/>
      <c r="D31" s="18"/>
      <c r="E31" s="29"/>
      <c r="F31" s="29"/>
      <c r="G31" s="29"/>
      <c r="H31" s="29"/>
      <c r="I31" s="29"/>
      <c r="J31" s="19"/>
      <c r="L31" s="14"/>
      <c r="M31" s="88"/>
      <c r="N31" s="15"/>
      <c r="O31" s="15"/>
      <c r="P31" s="15"/>
      <c r="Q31" s="15"/>
      <c r="R31" s="15"/>
      <c r="S31" s="16"/>
    </row>
    <row r="32" spans="1:21" hidden="1">
      <c r="A32" s="17"/>
      <c r="B32" s="21"/>
      <c r="C32" s="18"/>
      <c r="D32" s="36"/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19">
        <f t="shared" si="0"/>
        <v>0</v>
      </c>
      <c r="L32" s="14"/>
      <c r="M32" s="88"/>
      <c r="N32" s="15"/>
      <c r="O32" s="15"/>
      <c r="P32" s="15"/>
      <c r="Q32" s="15"/>
      <c r="R32" s="15"/>
      <c r="S32" s="16"/>
    </row>
    <row r="33" spans="1:21" hidden="1">
      <c r="A33" s="17"/>
      <c r="B33" s="37"/>
      <c r="C33" s="24"/>
      <c r="D33" s="24"/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19">
        <f t="shared" si="0"/>
        <v>0</v>
      </c>
      <c r="L33" s="14"/>
      <c r="M33" s="88"/>
      <c r="N33" s="15"/>
      <c r="O33" s="15"/>
      <c r="P33" s="15"/>
      <c r="Q33" s="15"/>
      <c r="R33" s="15"/>
      <c r="S33" s="16"/>
    </row>
    <row r="34" spans="1:21">
      <c r="A34" s="17"/>
      <c r="B34" s="18" t="s">
        <v>21</v>
      </c>
      <c r="C34" s="18"/>
      <c r="D34" s="18"/>
      <c r="E34" s="38">
        <f>+E32+E33</f>
        <v>0</v>
      </c>
      <c r="F34" s="38">
        <f t="shared" ref="F34:I34" si="16">+F32+F33</f>
        <v>0</v>
      </c>
      <c r="G34" s="38">
        <f t="shared" si="16"/>
        <v>0</v>
      </c>
      <c r="H34" s="38">
        <f t="shared" si="16"/>
        <v>0</v>
      </c>
      <c r="I34" s="38">
        <f t="shared" si="16"/>
        <v>0</v>
      </c>
      <c r="J34" s="19">
        <f t="shared" si="0"/>
        <v>0</v>
      </c>
      <c r="L34" s="14"/>
      <c r="M34" s="88"/>
      <c r="N34" s="15"/>
      <c r="O34" s="15"/>
      <c r="P34" s="15"/>
      <c r="Q34" s="15"/>
      <c r="R34" s="15"/>
      <c r="S34" s="16"/>
    </row>
    <row r="35" spans="1:21">
      <c r="A35" s="23" t="s">
        <v>20</v>
      </c>
      <c r="B35" s="18" t="s">
        <v>19</v>
      </c>
      <c r="C35" s="18" t="s">
        <v>43</v>
      </c>
      <c r="D35" s="18"/>
      <c r="E35" s="38">
        <v>2000</v>
      </c>
      <c r="F35" s="38">
        <v>2000</v>
      </c>
      <c r="G35" s="38">
        <v>2000</v>
      </c>
      <c r="H35" s="38">
        <v>2000</v>
      </c>
      <c r="I35" s="38">
        <v>2000</v>
      </c>
      <c r="J35" s="19">
        <f t="shared" si="0"/>
        <v>10000</v>
      </c>
      <c r="L35" s="14"/>
      <c r="M35" s="88"/>
      <c r="N35" s="15"/>
      <c r="O35" s="15"/>
      <c r="P35" s="15"/>
      <c r="Q35" s="15"/>
      <c r="R35" s="15"/>
      <c r="S35" s="16"/>
    </row>
    <row r="36" spans="1:21">
      <c r="A36" s="17"/>
      <c r="B36" s="39"/>
      <c r="C36" s="18" t="s">
        <v>18</v>
      </c>
      <c r="D36" s="18"/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19">
        <f t="shared" si="0"/>
        <v>0</v>
      </c>
      <c r="L36" s="14"/>
      <c r="M36" s="88"/>
      <c r="N36" s="15"/>
      <c r="O36" s="15"/>
      <c r="P36" s="15"/>
      <c r="Q36" s="15"/>
      <c r="R36" s="15"/>
      <c r="S36" s="16"/>
      <c r="U36" s="127"/>
    </row>
    <row r="37" spans="1:21">
      <c r="A37" s="17"/>
      <c r="B37" s="24" t="s">
        <v>47</v>
      </c>
      <c r="C37" s="24"/>
      <c r="D37" s="24"/>
      <c r="E37" s="22">
        <f>SUM(E35:E36)</f>
        <v>2000</v>
      </c>
      <c r="F37" s="22">
        <f>SUM(F35:F36)</f>
        <v>2000</v>
      </c>
      <c r="G37" s="22">
        <f>SUM(G35:G36)</f>
        <v>2000</v>
      </c>
      <c r="H37" s="22">
        <f>SUM(H35:H36)</f>
        <v>2000</v>
      </c>
      <c r="I37" s="22">
        <f>SUM(I35:I36)</f>
        <v>2000</v>
      </c>
      <c r="J37" s="19">
        <f t="shared" ref="J37:J44" si="17">SUM(E37:I37)</f>
        <v>10000</v>
      </c>
      <c r="L37" s="14"/>
      <c r="M37" s="88"/>
      <c r="N37" s="15"/>
      <c r="O37" s="15"/>
      <c r="P37" s="15"/>
      <c r="Q37" s="15"/>
      <c r="R37" s="15"/>
      <c r="S37" s="16"/>
    </row>
    <row r="38" spans="1:21">
      <c r="A38" s="40" t="s">
        <v>17</v>
      </c>
      <c r="B38" s="39" t="s">
        <v>16</v>
      </c>
      <c r="C38" s="41"/>
      <c r="D38" s="41"/>
      <c r="E38" s="42"/>
      <c r="F38" s="42"/>
      <c r="G38" s="42"/>
      <c r="H38" s="42"/>
      <c r="I38" s="42"/>
      <c r="J38" s="19">
        <f t="shared" si="17"/>
        <v>0</v>
      </c>
      <c r="L38" s="14"/>
      <c r="M38" s="88"/>
      <c r="N38" s="15"/>
      <c r="O38" s="15"/>
      <c r="P38" s="15"/>
      <c r="Q38" s="15"/>
      <c r="R38" s="15"/>
      <c r="S38" s="16"/>
    </row>
    <row r="39" spans="1:21" hidden="1">
      <c r="A39" s="17"/>
      <c r="B39" s="43" t="s">
        <v>282</v>
      </c>
      <c r="C39" s="44">
        <v>0</v>
      </c>
      <c r="D39" s="24"/>
      <c r="E39" s="38"/>
      <c r="F39" s="38">
        <v>0</v>
      </c>
      <c r="G39" s="38">
        <v>0</v>
      </c>
      <c r="H39" s="38">
        <v>0</v>
      </c>
      <c r="I39" s="38">
        <v>0</v>
      </c>
      <c r="J39" s="19">
        <f t="shared" si="17"/>
        <v>0</v>
      </c>
      <c r="L39" s="14"/>
      <c r="M39" s="88"/>
      <c r="N39" s="15"/>
      <c r="O39" s="15"/>
      <c r="P39" s="15"/>
      <c r="Q39" s="15"/>
      <c r="R39" s="15"/>
      <c r="S39" s="16"/>
    </row>
    <row r="40" spans="1:21" hidden="1">
      <c r="A40" s="17"/>
      <c r="B40" s="43" t="s">
        <v>283</v>
      </c>
      <c r="C40" s="44"/>
      <c r="D40" s="24"/>
      <c r="E40" s="38"/>
      <c r="F40" s="38"/>
      <c r="G40" s="38"/>
      <c r="H40" s="38"/>
      <c r="I40" s="38"/>
      <c r="J40" s="19"/>
      <c r="L40" s="14"/>
      <c r="M40" s="88"/>
      <c r="N40" s="15"/>
      <c r="O40" s="15"/>
      <c r="P40" s="15"/>
      <c r="Q40" s="15"/>
      <c r="R40" s="15"/>
      <c r="S40" s="16"/>
    </row>
    <row r="41" spans="1:21" hidden="1">
      <c r="A41" s="17"/>
      <c r="B41" s="43" t="s">
        <v>284</v>
      </c>
      <c r="C41" s="44">
        <v>0</v>
      </c>
      <c r="D41" s="24"/>
      <c r="E41" s="38"/>
      <c r="F41" s="38"/>
      <c r="G41" s="38"/>
      <c r="H41" s="38"/>
      <c r="I41" s="38"/>
      <c r="J41" s="19">
        <f t="shared" si="17"/>
        <v>0</v>
      </c>
      <c r="L41" s="14"/>
      <c r="M41" s="88"/>
      <c r="N41" s="15"/>
      <c r="O41" s="15"/>
      <c r="P41" s="15"/>
      <c r="Q41" s="15"/>
      <c r="R41" s="15"/>
      <c r="S41" s="16"/>
    </row>
    <row r="42" spans="1:21" hidden="1">
      <c r="A42" s="17"/>
      <c r="B42" s="45" t="s">
        <v>285</v>
      </c>
      <c r="C42" s="44">
        <v>0</v>
      </c>
      <c r="D42" s="24"/>
      <c r="E42" s="38"/>
      <c r="F42" s="38"/>
      <c r="G42" s="38"/>
      <c r="H42" s="38"/>
      <c r="I42" s="38"/>
      <c r="J42" s="19">
        <f t="shared" si="17"/>
        <v>0</v>
      </c>
      <c r="L42" s="14"/>
      <c r="M42" s="88"/>
      <c r="N42" s="15"/>
      <c r="O42" s="15"/>
      <c r="P42" s="15"/>
      <c r="Q42" s="15"/>
      <c r="R42" s="15"/>
      <c r="S42" s="16"/>
    </row>
    <row r="43" spans="1:21" hidden="1">
      <c r="A43" s="17"/>
      <c r="B43" s="24" t="s">
        <v>286</v>
      </c>
      <c r="C43" s="44">
        <v>0</v>
      </c>
      <c r="D43" s="24"/>
      <c r="E43" s="38"/>
      <c r="F43" s="38"/>
      <c r="G43" s="38"/>
      <c r="H43" s="38"/>
      <c r="I43" s="38"/>
      <c r="J43" s="19">
        <f t="shared" si="17"/>
        <v>0</v>
      </c>
      <c r="L43" s="14"/>
      <c r="M43" s="88"/>
      <c r="N43" s="15"/>
      <c r="O43" s="15"/>
      <c r="P43" s="15"/>
      <c r="Q43" s="15"/>
      <c r="R43" s="15"/>
      <c r="S43" s="16"/>
    </row>
    <row r="44" spans="1:21">
      <c r="A44" s="17"/>
      <c r="B44" s="316" t="s">
        <v>11</v>
      </c>
      <c r="C44" s="47"/>
      <c r="D44" s="39"/>
      <c r="E44" s="22">
        <f>SUM(E39:E43)</f>
        <v>0</v>
      </c>
      <c r="F44" s="22">
        <f>SUM(F39:F43)</f>
        <v>0</v>
      </c>
      <c r="G44" s="22">
        <f>SUM(G39:G43)</f>
        <v>0</v>
      </c>
      <c r="H44" s="22">
        <f>SUM(H39:H43)</f>
        <v>0</v>
      </c>
      <c r="I44" s="22">
        <f>SUM(I39:I43)</f>
        <v>0</v>
      </c>
      <c r="J44" s="19">
        <f t="shared" si="17"/>
        <v>0</v>
      </c>
      <c r="L44" s="14"/>
      <c r="M44" s="88"/>
      <c r="N44" s="15"/>
      <c r="O44" s="15"/>
      <c r="P44" s="15"/>
      <c r="Q44" s="15"/>
      <c r="R44" s="15"/>
      <c r="S44" s="16"/>
    </row>
    <row r="45" spans="1:21">
      <c r="A45" s="23" t="s">
        <v>10</v>
      </c>
      <c r="B45" s="18" t="s">
        <v>9</v>
      </c>
      <c r="C45" s="18"/>
      <c r="D45" s="18"/>
      <c r="E45" s="42"/>
      <c r="F45" s="42"/>
      <c r="G45" s="42"/>
      <c r="H45" s="42"/>
      <c r="I45" s="42"/>
      <c r="J45" s="19"/>
      <c r="L45" s="14"/>
      <c r="M45" s="88"/>
      <c r="N45" s="15"/>
      <c r="O45" s="15"/>
      <c r="P45" s="15"/>
      <c r="Q45" s="15"/>
      <c r="R45" s="15"/>
      <c r="S45" s="16"/>
    </row>
    <row r="46" spans="1:21">
      <c r="A46" s="17"/>
      <c r="B46" s="21" t="s">
        <v>8</v>
      </c>
      <c r="C46" s="18"/>
      <c r="D46" s="18"/>
      <c r="E46" s="38">
        <v>3000</v>
      </c>
      <c r="F46" s="38">
        <v>3000</v>
      </c>
      <c r="G46" s="38">
        <v>3000</v>
      </c>
      <c r="H46" s="38">
        <v>3000</v>
      </c>
      <c r="I46" s="38">
        <v>3000</v>
      </c>
      <c r="J46" s="19">
        <f t="shared" ref="J46:J60" si="18">SUM(E46:I46)</f>
        <v>15000</v>
      </c>
      <c r="L46" s="14"/>
      <c r="M46" s="88"/>
      <c r="N46" s="15"/>
      <c r="O46" s="15"/>
      <c r="P46" s="15"/>
      <c r="Q46" s="15"/>
      <c r="R46" s="15"/>
      <c r="S46" s="16"/>
    </row>
    <row r="47" spans="1:21">
      <c r="A47" s="17"/>
      <c r="B47" s="21" t="s">
        <v>280</v>
      </c>
      <c r="C47" s="18"/>
      <c r="D47" s="18"/>
      <c r="E47" s="38">
        <v>1500</v>
      </c>
      <c r="F47" s="38">
        <v>1500</v>
      </c>
      <c r="G47" s="38">
        <v>1500</v>
      </c>
      <c r="H47" s="38">
        <v>1500</v>
      </c>
      <c r="I47" s="38">
        <v>1500</v>
      </c>
      <c r="J47" s="19">
        <f t="shared" si="18"/>
        <v>7500</v>
      </c>
      <c r="L47" s="14"/>
      <c r="M47" s="88"/>
      <c r="N47" s="15"/>
      <c r="O47" s="15"/>
      <c r="P47" s="15"/>
      <c r="Q47" s="15"/>
      <c r="R47" s="15"/>
      <c r="S47" s="16"/>
    </row>
    <row r="48" spans="1:21">
      <c r="A48" s="17"/>
      <c r="B48" s="21" t="s">
        <v>7</v>
      </c>
      <c r="C48" s="18"/>
      <c r="D48" s="18"/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19">
        <f t="shared" si="18"/>
        <v>0</v>
      </c>
      <c r="L48" s="14"/>
      <c r="M48" s="88"/>
      <c r="N48" s="15"/>
      <c r="O48" s="15"/>
      <c r="P48" s="15"/>
      <c r="Q48" s="15"/>
      <c r="R48" s="15"/>
      <c r="S48" s="16"/>
    </row>
    <row r="49" spans="1:19">
      <c r="A49" s="17"/>
      <c r="B49" s="21" t="s">
        <v>287</v>
      </c>
      <c r="C49" s="18"/>
      <c r="D49" s="18"/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19">
        <f t="shared" si="18"/>
        <v>0</v>
      </c>
      <c r="L49" s="14"/>
      <c r="M49" s="88"/>
      <c r="N49" s="15"/>
      <c r="O49" s="15"/>
      <c r="P49" s="15"/>
      <c r="Q49" s="15"/>
      <c r="R49" s="15"/>
      <c r="S49" s="16"/>
    </row>
    <row r="50" spans="1:19">
      <c r="A50" s="17"/>
      <c r="B50" s="21" t="s">
        <v>288</v>
      </c>
      <c r="C50" s="48"/>
      <c r="D50" s="186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19">
        <f t="shared" si="18"/>
        <v>0</v>
      </c>
      <c r="L50" s="14"/>
      <c r="M50" s="88"/>
      <c r="N50" s="15"/>
      <c r="O50" s="15"/>
      <c r="P50" s="15"/>
      <c r="Q50" s="15"/>
      <c r="R50" s="15"/>
      <c r="S50" s="16"/>
    </row>
    <row r="51" spans="1:19">
      <c r="A51" s="17"/>
      <c r="B51" s="21" t="s">
        <v>290</v>
      </c>
      <c r="C51" s="48"/>
      <c r="D51" s="309"/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19">
        <f t="shared" ref="J51" si="19">SUM(E51:I51)</f>
        <v>0</v>
      </c>
      <c r="L51" s="14"/>
      <c r="M51" s="88"/>
      <c r="N51" s="15"/>
      <c r="O51" s="15"/>
      <c r="P51" s="15"/>
      <c r="Q51" s="15"/>
      <c r="R51" s="15"/>
      <c r="S51" s="16"/>
    </row>
    <row r="52" spans="1:19">
      <c r="A52" s="17"/>
      <c r="B52" s="21" t="s">
        <v>289</v>
      </c>
      <c r="C52" s="18"/>
      <c r="D52" s="18"/>
      <c r="E52" s="38">
        <f>N52*$M52</f>
        <v>32476</v>
      </c>
      <c r="F52" s="38">
        <f>$M52*$S52*O52</f>
        <v>34099.800000000003</v>
      </c>
      <c r="G52" s="38">
        <f>$M52*$S52^2*P52</f>
        <v>35804.79</v>
      </c>
      <c r="H52" s="38">
        <f>$M52*$S52^3*Q52</f>
        <v>37595.029500000004</v>
      </c>
      <c r="I52" s="38">
        <f>$M52*$S52^4*R52</f>
        <v>39474.780975000001</v>
      </c>
      <c r="J52" s="19">
        <f t="shared" si="18"/>
        <v>179450.400475</v>
      </c>
      <c r="L52" s="49">
        <v>16238</v>
      </c>
      <c r="M52" s="96">
        <f>+L52/12</f>
        <v>1353.1666666666667</v>
      </c>
      <c r="N52" s="50">
        <f>+N16+N17</f>
        <v>24</v>
      </c>
      <c r="O52" s="50">
        <f>+O16+O17</f>
        <v>24</v>
      </c>
      <c r="P52" s="50">
        <f>+P16+P17</f>
        <v>24</v>
      </c>
      <c r="Q52" s="50">
        <f>+Q16+Q17</f>
        <v>24</v>
      </c>
      <c r="R52" s="50">
        <f>+R16+R17</f>
        <v>24</v>
      </c>
      <c r="S52" s="327">
        <v>1.05</v>
      </c>
    </row>
    <row r="53" spans="1:19">
      <c r="A53" s="17"/>
      <c r="B53" s="308" t="s">
        <v>127</v>
      </c>
      <c r="C53" s="307"/>
      <c r="D53" s="18"/>
      <c r="E53" s="38">
        <f>+N53*$L$53</f>
        <v>2647.68</v>
      </c>
      <c r="F53" s="38">
        <f>+O53*$L$53*$S$53</f>
        <v>2780.0639999999999</v>
      </c>
      <c r="G53" s="38">
        <f>+P53*$L$53*$S$53^2</f>
        <v>2919.0672</v>
      </c>
      <c r="H53" s="38">
        <f>+Q53*$L$53*$S$53^3</f>
        <v>3065.0205599999999</v>
      </c>
      <c r="I53" s="38">
        <f>+R53*$L$53*$S$53^4</f>
        <v>3218.2715879999996</v>
      </c>
      <c r="J53" s="19">
        <f t="shared" si="18"/>
        <v>14630.103348000001</v>
      </c>
      <c r="L53" s="126">
        <v>2647.68</v>
      </c>
      <c r="M53" s="96"/>
      <c r="N53" s="50">
        <f>IF(N18&gt;=1,1,0)</f>
        <v>1</v>
      </c>
      <c r="O53" s="50">
        <f>IF(O18&gt;=1,1,0)</f>
        <v>1</v>
      </c>
      <c r="P53" s="50">
        <f>IF(P18&gt;=1,1,0)</f>
        <v>1</v>
      </c>
      <c r="Q53" s="50">
        <f>IF(Q18&gt;=1,1,0)</f>
        <v>1</v>
      </c>
      <c r="R53" s="50">
        <f>IF(R18&gt;=1,1,0)</f>
        <v>1</v>
      </c>
      <c r="S53" s="327">
        <v>1.05</v>
      </c>
    </row>
    <row r="54" spans="1:19">
      <c r="A54" s="17"/>
      <c r="B54" s="18" t="s">
        <v>48</v>
      </c>
      <c r="C54" s="18"/>
      <c r="D54" s="18"/>
      <c r="E54" s="22">
        <f>SUM(E46:E53)</f>
        <v>39623.68</v>
      </c>
      <c r="F54" s="22">
        <f t="shared" ref="F54:I54" si="20">SUM(F46:F53)</f>
        <v>41379.864000000001</v>
      </c>
      <c r="G54" s="22">
        <f t="shared" si="20"/>
        <v>43223.857199999999</v>
      </c>
      <c r="H54" s="22">
        <f t="shared" si="20"/>
        <v>45160.050060000001</v>
      </c>
      <c r="I54" s="22">
        <f t="shared" si="20"/>
        <v>47193.052563000005</v>
      </c>
      <c r="J54" s="19">
        <f t="shared" si="18"/>
        <v>216580.50382300001</v>
      </c>
      <c r="L54" s="14"/>
      <c r="M54" s="88"/>
      <c r="N54" s="15"/>
      <c r="O54" s="15"/>
      <c r="P54" s="15"/>
      <c r="Q54" s="15"/>
      <c r="R54" s="15"/>
      <c r="S54" s="16"/>
    </row>
    <row r="55" spans="1:19" s="34" customFormat="1">
      <c r="A55" s="51" t="s">
        <v>5</v>
      </c>
      <c r="B55" s="31" t="s">
        <v>4</v>
      </c>
      <c r="C55" s="31"/>
      <c r="D55" s="31"/>
      <c r="E55" s="32">
        <f>E30+E34+E44+E54+E37</f>
        <v>232236.86461833332</v>
      </c>
      <c r="F55" s="32">
        <f>F30+F34+F44+F54+F35+F36</f>
        <v>268161.40169850003</v>
      </c>
      <c r="G55" s="32">
        <f>G30+G34+G44+G54+G35+G36</f>
        <v>281244.17178342497</v>
      </c>
      <c r="H55" s="32">
        <f>H30+H34+H44+H54+H35+H36</f>
        <v>294981.83037259628</v>
      </c>
      <c r="I55" s="32">
        <f>I30+I34+I44+I54+I35+I36</f>
        <v>309405.17189122608</v>
      </c>
      <c r="J55" s="33">
        <f t="shared" si="18"/>
        <v>1386029.4403640805</v>
      </c>
      <c r="L55" s="35"/>
      <c r="M55" s="89"/>
      <c r="N55" s="52"/>
      <c r="O55" s="52"/>
      <c r="P55" s="52"/>
      <c r="Q55" s="52"/>
      <c r="R55" s="52"/>
      <c r="S55" s="53"/>
    </row>
    <row r="56" spans="1:19">
      <c r="A56" s="284"/>
      <c r="B56" s="54" t="s">
        <v>291</v>
      </c>
      <c r="C56" s="54"/>
      <c r="D56" s="55"/>
      <c r="E56" s="56">
        <f>+E55-E52-E53-E34-E44-E50</f>
        <v>197113.18461833333</v>
      </c>
      <c r="F56" s="56">
        <f t="shared" ref="F56:I56" si="21">+F55-F52-F53-F34-F44-F50</f>
        <v>231281.53769850003</v>
      </c>
      <c r="G56" s="56">
        <f t="shared" si="21"/>
        <v>242520.31458342497</v>
      </c>
      <c r="H56" s="56">
        <f t="shared" si="21"/>
        <v>254321.78031259627</v>
      </c>
      <c r="I56" s="56">
        <f t="shared" si="21"/>
        <v>266712.11932822608</v>
      </c>
      <c r="J56" s="57">
        <f t="shared" si="18"/>
        <v>1191948.9365410805</v>
      </c>
      <c r="L56" s="14"/>
      <c r="M56" s="88"/>
      <c r="N56" s="15"/>
      <c r="O56" s="15"/>
      <c r="P56" s="15"/>
      <c r="Q56" s="15"/>
      <c r="R56" s="15"/>
      <c r="S56" s="16"/>
    </row>
    <row r="57" spans="1:19" s="34" customFormat="1">
      <c r="A57" s="51" t="s">
        <v>3</v>
      </c>
      <c r="B57" s="58" t="s">
        <v>2</v>
      </c>
      <c r="C57" s="58"/>
      <c r="D57" s="124"/>
      <c r="E57" s="42"/>
      <c r="F57" s="42"/>
      <c r="G57" s="42"/>
      <c r="H57" s="42"/>
      <c r="I57" s="42"/>
      <c r="J57" s="19"/>
      <c r="L57" s="35"/>
      <c r="M57" s="89"/>
      <c r="N57" s="52"/>
      <c r="O57" s="52"/>
      <c r="P57" s="52"/>
      <c r="Q57" s="52"/>
      <c r="R57" s="52"/>
      <c r="S57" s="303"/>
    </row>
    <row r="58" spans="1:19" s="34" customFormat="1">
      <c r="A58" s="315"/>
      <c r="B58" s="405" t="s">
        <v>293</v>
      </c>
      <c r="C58" s="405"/>
      <c r="D58" s="124">
        <f>VLOOKUP(B58,Fringe!$A$27:$B$35,2,0)</f>
        <v>0.55000000000000004</v>
      </c>
      <c r="E58" s="125">
        <f>+E56*$D$58</f>
        <v>108412.25154008334</v>
      </c>
      <c r="F58" s="125"/>
      <c r="G58" s="125"/>
      <c r="H58" s="125"/>
      <c r="I58" s="125"/>
      <c r="J58" s="60">
        <f t="shared" si="18"/>
        <v>108412.25154008334</v>
      </c>
      <c r="L58" s="35"/>
      <c r="M58" s="89"/>
      <c r="N58" s="52"/>
      <c r="O58" s="52"/>
      <c r="P58" s="52"/>
      <c r="Q58" s="52"/>
      <c r="R58" s="52"/>
      <c r="S58" s="303"/>
    </row>
    <row r="59" spans="1:19" s="34" customFormat="1" ht="15" thickBot="1">
      <c r="A59" s="30"/>
      <c r="B59" s="405" t="s">
        <v>294</v>
      </c>
      <c r="C59" s="405"/>
      <c r="D59" s="124">
        <f>VLOOKUP(B59,Fringe!$A$27:$B$35,2,0)</f>
        <v>0.56000000000000005</v>
      </c>
      <c r="E59" s="59"/>
      <c r="F59" s="59">
        <f>+F56*$D$59</f>
        <v>129517.66111116004</v>
      </c>
      <c r="G59" s="59">
        <f t="shared" ref="G59:I59" si="22">+G56*$D$59</f>
        <v>135811.37616671799</v>
      </c>
      <c r="H59" s="59">
        <f t="shared" si="22"/>
        <v>142420.19697505393</v>
      </c>
      <c r="I59" s="59">
        <f t="shared" si="22"/>
        <v>149358.78682380661</v>
      </c>
      <c r="J59" s="60">
        <f t="shared" si="18"/>
        <v>557108.0210767386</v>
      </c>
      <c r="L59" s="35"/>
      <c r="M59" s="89"/>
      <c r="N59" s="52"/>
      <c r="O59" s="52"/>
      <c r="P59" s="52"/>
      <c r="Q59" s="52"/>
      <c r="R59" s="52"/>
      <c r="S59" s="303"/>
    </row>
    <row r="60" spans="1:19" s="34" customFormat="1" ht="27.5" customHeight="1" thickBot="1">
      <c r="A60" s="62" t="s">
        <v>1</v>
      </c>
      <c r="B60" s="63" t="s">
        <v>0</v>
      </c>
      <c r="C60" s="63"/>
      <c r="D60" s="63"/>
      <c r="E60" s="64">
        <f>E58+E55+E59</f>
        <v>340649.11615841667</v>
      </c>
      <c r="F60" s="64">
        <f t="shared" ref="F60:I60" si="23">F58+F55+F59</f>
        <v>397679.0628096601</v>
      </c>
      <c r="G60" s="64">
        <f t="shared" si="23"/>
        <v>417055.54795014299</v>
      </c>
      <c r="H60" s="64">
        <f t="shared" si="23"/>
        <v>437402.0273476502</v>
      </c>
      <c r="I60" s="64">
        <f t="shared" si="23"/>
        <v>458763.95871503267</v>
      </c>
      <c r="J60" s="301">
        <f t="shared" si="18"/>
        <v>2051549.7129809028</v>
      </c>
      <c r="K60" s="65"/>
      <c r="L60" s="272"/>
      <c r="M60" s="304"/>
      <c r="N60" s="273"/>
      <c r="O60" s="273"/>
      <c r="P60" s="273"/>
      <c r="Q60" s="273"/>
      <c r="R60" s="273"/>
      <c r="S60" s="305"/>
    </row>
    <row r="61" spans="1:19">
      <c r="E61" s="67"/>
      <c r="F61" s="67"/>
      <c r="G61" s="67"/>
      <c r="H61" s="67"/>
      <c r="I61" s="67"/>
      <c r="J61" s="67"/>
    </row>
    <row r="62" spans="1:19">
      <c r="A62" s="24"/>
      <c r="B62" s="24"/>
      <c r="C62" s="24"/>
      <c r="D62" s="24"/>
      <c r="E62" s="24"/>
      <c r="F62" s="24"/>
      <c r="G62" s="24"/>
      <c r="H62" s="24"/>
      <c r="I62" s="24"/>
      <c r="J62" s="24"/>
    </row>
    <row r="70" spans="2:2">
      <c r="B70" s="73"/>
    </row>
  </sheetData>
  <mergeCells count="3">
    <mergeCell ref="E4:J4"/>
    <mergeCell ref="B58:C58"/>
    <mergeCell ref="B59:C59"/>
  </mergeCells>
  <pageMargins left="0.25" right="0.25" top="0.5" bottom="0.5" header="0.3" footer="0.3"/>
  <pageSetup scale="71" orientation="landscape" horizontalDpi="4294967293" verticalDpi="4294967293" r:id="rId1"/>
  <headerFooter alignWithMargins="0">
    <oddHeader>&amp;A</oddHeader>
    <oddFooter>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90DAA6-8FA0-43EC-BB67-EE96EE6E177D}">
          <x14:formula1>
            <xm:f>Fringe!$A$27:$A$35</xm:f>
          </x14:formula1>
          <xm:sqref>B58:B59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231E1-066B-4388-BC80-07FC4DC3970E}">
  <dimension ref="A1:A23"/>
  <sheetViews>
    <sheetView workbookViewId="0">
      <selection activeCell="C19" sqref="C19"/>
    </sheetView>
  </sheetViews>
  <sheetFormatPr defaultRowHeight="14.5"/>
  <sheetData>
    <row r="1" spans="1:1" ht="17.5">
      <c r="A1" s="77" t="s">
        <v>54</v>
      </c>
    </row>
    <row r="2" spans="1:1">
      <c r="A2" s="78" t="s">
        <v>55</v>
      </c>
    </row>
    <row r="3" spans="1:1">
      <c r="A3" s="79" t="s">
        <v>56</v>
      </c>
    </row>
    <row r="4" spans="1:1">
      <c r="A4" s="79" t="s">
        <v>57</v>
      </c>
    </row>
    <row r="5" spans="1:1">
      <c r="A5" s="79" t="s">
        <v>58</v>
      </c>
    </row>
    <row r="6" spans="1:1">
      <c r="A6" s="79" t="s">
        <v>59</v>
      </c>
    </row>
    <row r="7" spans="1:1">
      <c r="A7" s="79" t="s">
        <v>60</v>
      </c>
    </row>
    <row r="8" spans="1:1">
      <c r="A8" s="79" t="s">
        <v>61</v>
      </c>
    </row>
    <row r="9" spans="1:1">
      <c r="A9" s="79" t="s">
        <v>62</v>
      </c>
    </row>
    <row r="10" spans="1:1">
      <c r="A10" s="79" t="s">
        <v>63</v>
      </c>
    </row>
    <row r="11" spans="1:1">
      <c r="A11" s="80"/>
    </row>
    <row r="13" spans="1:1" ht="17.5">
      <c r="A13" s="77" t="s">
        <v>64</v>
      </c>
    </row>
    <row r="14" spans="1:1">
      <c r="A14" s="78" t="s">
        <v>65</v>
      </c>
    </row>
    <row r="15" spans="1:1">
      <c r="A15" s="79" t="s">
        <v>66</v>
      </c>
    </row>
    <row r="16" spans="1:1">
      <c r="A16" s="79" t="s">
        <v>67</v>
      </c>
    </row>
    <row r="17" spans="1:1">
      <c r="A17" s="79" t="s">
        <v>68</v>
      </c>
    </row>
    <row r="18" spans="1:1">
      <c r="A18" s="79" t="s">
        <v>69</v>
      </c>
    </row>
    <row r="19" spans="1:1">
      <c r="A19" s="79" t="s">
        <v>70</v>
      </c>
    </row>
    <row r="20" spans="1:1">
      <c r="A20" s="79" t="s">
        <v>71</v>
      </c>
    </row>
    <row r="21" spans="1:1">
      <c r="A21" s="79" t="s">
        <v>72</v>
      </c>
    </row>
    <row r="22" spans="1:1">
      <c r="A22" s="79" t="s">
        <v>73</v>
      </c>
    </row>
    <row r="23" spans="1:1">
      <c r="A23" s="79" t="s">
        <v>74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CD081-652E-4A3E-8CD0-030BAD7ACAA2}">
  <sheetPr>
    <pageSetUpPr fitToPage="1"/>
  </sheetPr>
  <dimension ref="A1:Y76"/>
  <sheetViews>
    <sheetView zoomScale="81" zoomScaleNormal="81" workbookViewId="0">
      <pane xSplit="3" ySplit="5" topLeftCell="D18" activePane="bottomRight" state="frozen"/>
      <selection activeCell="B18" sqref="B18"/>
      <selection pane="topRight" activeCell="B18" sqref="B18"/>
      <selection pane="bottomLeft" activeCell="B18" sqref="B18"/>
      <selection pane="bottomRight" activeCell="D46" sqref="D46"/>
    </sheetView>
  </sheetViews>
  <sheetFormatPr defaultColWidth="8.81640625" defaultRowHeight="14.5"/>
  <cols>
    <col min="1" max="1" width="3.81640625" style="2" customWidth="1"/>
    <col min="2" max="2" width="12.81640625" style="2" customWidth="1"/>
    <col min="3" max="3" width="13.81640625" style="2" customWidth="1"/>
    <col min="4" max="4" width="9.81640625" style="2" customWidth="1"/>
    <col min="5" max="9" width="14.08984375" style="2" customWidth="1"/>
    <col min="10" max="10" width="14.453125" style="2" customWidth="1"/>
    <col min="11" max="11" width="3.81640625" style="2" customWidth="1"/>
    <col min="12" max="12" width="10.90625" style="3" customWidth="1"/>
    <col min="13" max="13" width="10.1796875" style="3" customWidth="1"/>
    <col min="14" max="18" width="7" style="2" customWidth="1"/>
    <col min="19" max="19" width="7.81640625" style="2" bestFit="1" customWidth="1"/>
    <col min="20" max="20" width="3.81640625" style="2" customWidth="1"/>
    <col min="21" max="25" width="6.54296875" style="2" customWidth="1"/>
    <col min="26" max="26" width="11.54296875" style="2" bestFit="1" customWidth="1"/>
    <col min="27" max="27" width="11.453125" style="2" bestFit="1" customWidth="1"/>
    <col min="28" max="248" width="8.81640625" style="2"/>
    <col min="249" max="249" width="3.81640625" style="2" customWidth="1"/>
    <col min="250" max="250" width="8.81640625" style="2"/>
    <col min="251" max="251" width="14.453125" style="2" customWidth="1"/>
    <col min="252" max="252" width="38.7265625" style="2" customWidth="1"/>
    <col min="253" max="257" width="14" style="2" bestFit="1" customWidth="1"/>
    <col min="258" max="258" width="10.453125" style="2" bestFit="1" customWidth="1"/>
    <col min="259" max="259" width="8.81640625" style="2"/>
    <col min="260" max="260" width="11.26953125" style="2" bestFit="1" customWidth="1"/>
    <col min="261" max="261" width="5.453125" style="2" bestFit="1" customWidth="1"/>
    <col min="262" max="265" width="5" style="2" bestFit="1" customWidth="1"/>
    <col min="266" max="266" width="7.453125" style="2" bestFit="1" customWidth="1"/>
    <col min="267" max="267" width="10.453125" style="2" bestFit="1" customWidth="1"/>
    <col min="268" max="268" width="8.81640625" style="2"/>
    <col min="269" max="270" width="12.453125" style="2" bestFit="1" customWidth="1"/>
    <col min="271" max="271" width="14" style="2" bestFit="1" customWidth="1"/>
    <col min="272" max="504" width="8.81640625" style="2"/>
    <col min="505" max="505" width="3.81640625" style="2" customWidth="1"/>
    <col min="506" max="506" width="8.81640625" style="2"/>
    <col min="507" max="507" width="14.453125" style="2" customWidth="1"/>
    <col min="508" max="508" width="38.7265625" style="2" customWidth="1"/>
    <col min="509" max="513" width="14" style="2" bestFit="1" customWidth="1"/>
    <col min="514" max="514" width="10.453125" style="2" bestFit="1" customWidth="1"/>
    <col min="515" max="515" width="8.81640625" style="2"/>
    <col min="516" max="516" width="11.26953125" style="2" bestFit="1" customWidth="1"/>
    <col min="517" max="517" width="5.453125" style="2" bestFit="1" customWidth="1"/>
    <col min="518" max="521" width="5" style="2" bestFit="1" customWidth="1"/>
    <col min="522" max="522" width="7.453125" style="2" bestFit="1" customWidth="1"/>
    <col min="523" max="523" width="10.453125" style="2" bestFit="1" customWidth="1"/>
    <col min="524" max="524" width="8.81640625" style="2"/>
    <col min="525" max="526" width="12.453125" style="2" bestFit="1" customWidth="1"/>
    <col min="527" max="527" width="14" style="2" bestFit="1" customWidth="1"/>
    <col min="528" max="760" width="8.81640625" style="2"/>
    <col min="761" max="761" width="3.81640625" style="2" customWidth="1"/>
    <col min="762" max="762" width="8.81640625" style="2"/>
    <col min="763" max="763" width="14.453125" style="2" customWidth="1"/>
    <col min="764" max="764" width="38.7265625" style="2" customWidth="1"/>
    <col min="765" max="769" width="14" style="2" bestFit="1" customWidth="1"/>
    <col min="770" max="770" width="10.453125" style="2" bestFit="1" customWidth="1"/>
    <col min="771" max="771" width="8.81640625" style="2"/>
    <col min="772" max="772" width="11.26953125" style="2" bestFit="1" customWidth="1"/>
    <col min="773" max="773" width="5.453125" style="2" bestFit="1" customWidth="1"/>
    <col min="774" max="777" width="5" style="2" bestFit="1" customWidth="1"/>
    <col min="778" max="778" width="7.453125" style="2" bestFit="1" customWidth="1"/>
    <col min="779" max="779" width="10.453125" style="2" bestFit="1" customWidth="1"/>
    <col min="780" max="780" width="8.81640625" style="2"/>
    <col min="781" max="782" width="12.453125" style="2" bestFit="1" customWidth="1"/>
    <col min="783" max="783" width="14" style="2" bestFit="1" customWidth="1"/>
    <col min="784" max="1016" width="8.81640625" style="2"/>
    <col min="1017" max="1017" width="3.81640625" style="2" customWidth="1"/>
    <col min="1018" max="1018" width="8.81640625" style="2"/>
    <col min="1019" max="1019" width="14.453125" style="2" customWidth="1"/>
    <col min="1020" max="1020" width="38.7265625" style="2" customWidth="1"/>
    <col min="1021" max="1025" width="14" style="2" bestFit="1" customWidth="1"/>
    <col min="1026" max="1026" width="10.453125" style="2" bestFit="1" customWidth="1"/>
    <col min="1027" max="1027" width="8.81640625" style="2"/>
    <col min="1028" max="1028" width="11.26953125" style="2" bestFit="1" customWidth="1"/>
    <col min="1029" max="1029" width="5.453125" style="2" bestFit="1" customWidth="1"/>
    <col min="1030" max="1033" width="5" style="2" bestFit="1" customWidth="1"/>
    <col min="1034" max="1034" width="7.453125" style="2" bestFit="1" customWidth="1"/>
    <col min="1035" max="1035" width="10.453125" style="2" bestFit="1" customWidth="1"/>
    <col min="1036" max="1036" width="8.81640625" style="2"/>
    <col min="1037" max="1038" width="12.453125" style="2" bestFit="1" customWidth="1"/>
    <col min="1039" max="1039" width="14" style="2" bestFit="1" customWidth="1"/>
    <col min="1040" max="1272" width="8.81640625" style="2"/>
    <col min="1273" max="1273" width="3.81640625" style="2" customWidth="1"/>
    <col min="1274" max="1274" width="8.81640625" style="2"/>
    <col min="1275" max="1275" width="14.453125" style="2" customWidth="1"/>
    <col min="1276" max="1276" width="38.7265625" style="2" customWidth="1"/>
    <col min="1277" max="1281" width="14" style="2" bestFit="1" customWidth="1"/>
    <col min="1282" max="1282" width="10.453125" style="2" bestFit="1" customWidth="1"/>
    <col min="1283" max="1283" width="8.81640625" style="2"/>
    <col min="1284" max="1284" width="11.26953125" style="2" bestFit="1" customWidth="1"/>
    <col min="1285" max="1285" width="5.453125" style="2" bestFit="1" customWidth="1"/>
    <col min="1286" max="1289" width="5" style="2" bestFit="1" customWidth="1"/>
    <col min="1290" max="1290" width="7.453125" style="2" bestFit="1" customWidth="1"/>
    <col min="1291" max="1291" width="10.453125" style="2" bestFit="1" customWidth="1"/>
    <col min="1292" max="1292" width="8.81640625" style="2"/>
    <col min="1293" max="1294" width="12.453125" style="2" bestFit="1" customWidth="1"/>
    <col min="1295" max="1295" width="14" style="2" bestFit="1" customWidth="1"/>
    <col min="1296" max="1528" width="8.81640625" style="2"/>
    <col min="1529" max="1529" width="3.81640625" style="2" customWidth="1"/>
    <col min="1530" max="1530" width="8.81640625" style="2"/>
    <col min="1531" max="1531" width="14.453125" style="2" customWidth="1"/>
    <col min="1532" max="1532" width="38.7265625" style="2" customWidth="1"/>
    <col min="1533" max="1537" width="14" style="2" bestFit="1" customWidth="1"/>
    <col min="1538" max="1538" width="10.453125" style="2" bestFit="1" customWidth="1"/>
    <col min="1539" max="1539" width="8.81640625" style="2"/>
    <col min="1540" max="1540" width="11.26953125" style="2" bestFit="1" customWidth="1"/>
    <col min="1541" max="1541" width="5.453125" style="2" bestFit="1" customWidth="1"/>
    <col min="1542" max="1545" width="5" style="2" bestFit="1" customWidth="1"/>
    <col min="1546" max="1546" width="7.453125" style="2" bestFit="1" customWidth="1"/>
    <col min="1547" max="1547" width="10.453125" style="2" bestFit="1" customWidth="1"/>
    <col min="1548" max="1548" width="8.81640625" style="2"/>
    <col min="1549" max="1550" width="12.453125" style="2" bestFit="1" customWidth="1"/>
    <col min="1551" max="1551" width="14" style="2" bestFit="1" customWidth="1"/>
    <col min="1552" max="1784" width="8.81640625" style="2"/>
    <col min="1785" max="1785" width="3.81640625" style="2" customWidth="1"/>
    <col min="1786" max="1786" width="8.81640625" style="2"/>
    <col min="1787" max="1787" width="14.453125" style="2" customWidth="1"/>
    <col min="1788" max="1788" width="38.7265625" style="2" customWidth="1"/>
    <col min="1789" max="1793" width="14" style="2" bestFit="1" customWidth="1"/>
    <col min="1794" max="1794" width="10.453125" style="2" bestFit="1" customWidth="1"/>
    <col min="1795" max="1795" width="8.81640625" style="2"/>
    <col min="1796" max="1796" width="11.26953125" style="2" bestFit="1" customWidth="1"/>
    <col min="1797" max="1797" width="5.453125" style="2" bestFit="1" customWidth="1"/>
    <col min="1798" max="1801" width="5" style="2" bestFit="1" customWidth="1"/>
    <col min="1802" max="1802" width="7.453125" style="2" bestFit="1" customWidth="1"/>
    <col min="1803" max="1803" width="10.453125" style="2" bestFit="1" customWidth="1"/>
    <col min="1804" max="1804" width="8.81640625" style="2"/>
    <col min="1805" max="1806" width="12.453125" style="2" bestFit="1" customWidth="1"/>
    <col min="1807" max="1807" width="14" style="2" bestFit="1" customWidth="1"/>
    <col min="1808" max="2040" width="8.81640625" style="2"/>
    <col min="2041" max="2041" width="3.81640625" style="2" customWidth="1"/>
    <col min="2042" max="2042" width="8.81640625" style="2"/>
    <col min="2043" max="2043" width="14.453125" style="2" customWidth="1"/>
    <col min="2044" max="2044" width="38.7265625" style="2" customWidth="1"/>
    <col min="2045" max="2049" width="14" style="2" bestFit="1" customWidth="1"/>
    <col min="2050" max="2050" width="10.453125" style="2" bestFit="1" customWidth="1"/>
    <col min="2051" max="2051" width="8.81640625" style="2"/>
    <col min="2052" max="2052" width="11.26953125" style="2" bestFit="1" customWidth="1"/>
    <col min="2053" max="2053" width="5.453125" style="2" bestFit="1" customWidth="1"/>
    <col min="2054" max="2057" width="5" style="2" bestFit="1" customWidth="1"/>
    <col min="2058" max="2058" width="7.453125" style="2" bestFit="1" customWidth="1"/>
    <col min="2059" max="2059" width="10.453125" style="2" bestFit="1" customWidth="1"/>
    <col min="2060" max="2060" width="8.81640625" style="2"/>
    <col min="2061" max="2062" width="12.453125" style="2" bestFit="1" customWidth="1"/>
    <col min="2063" max="2063" width="14" style="2" bestFit="1" customWidth="1"/>
    <col min="2064" max="2296" width="8.81640625" style="2"/>
    <col min="2297" max="2297" width="3.81640625" style="2" customWidth="1"/>
    <col min="2298" max="2298" width="8.81640625" style="2"/>
    <col min="2299" max="2299" width="14.453125" style="2" customWidth="1"/>
    <col min="2300" max="2300" width="38.7265625" style="2" customWidth="1"/>
    <col min="2301" max="2305" width="14" style="2" bestFit="1" customWidth="1"/>
    <col min="2306" max="2306" width="10.453125" style="2" bestFit="1" customWidth="1"/>
    <col min="2307" max="2307" width="8.81640625" style="2"/>
    <col min="2308" max="2308" width="11.26953125" style="2" bestFit="1" customWidth="1"/>
    <col min="2309" max="2309" width="5.453125" style="2" bestFit="1" customWidth="1"/>
    <col min="2310" max="2313" width="5" style="2" bestFit="1" customWidth="1"/>
    <col min="2314" max="2314" width="7.453125" style="2" bestFit="1" customWidth="1"/>
    <col min="2315" max="2315" width="10.453125" style="2" bestFit="1" customWidth="1"/>
    <col min="2316" max="2316" width="8.81640625" style="2"/>
    <col min="2317" max="2318" width="12.453125" style="2" bestFit="1" customWidth="1"/>
    <col min="2319" max="2319" width="14" style="2" bestFit="1" customWidth="1"/>
    <col min="2320" max="2552" width="8.81640625" style="2"/>
    <col min="2553" max="2553" width="3.81640625" style="2" customWidth="1"/>
    <col min="2554" max="2554" width="8.81640625" style="2"/>
    <col min="2555" max="2555" width="14.453125" style="2" customWidth="1"/>
    <col min="2556" max="2556" width="38.7265625" style="2" customWidth="1"/>
    <col min="2557" max="2561" width="14" style="2" bestFit="1" customWidth="1"/>
    <col min="2562" max="2562" width="10.453125" style="2" bestFit="1" customWidth="1"/>
    <col min="2563" max="2563" width="8.81640625" style="2"/>
    <col min="2564" max="2564" width="11.26953125" style="2" bestFit="1" customWidth="1"/>
    <col min="2565" max="2565" width="5.453125" style="2" bestFit="1" customWidth="1"/>
    <col min="2566" max="2569" width="5" style="2" bestFit="1" customWidth="1"/>
    <col min="2570" max="2570" width="7.453125" style="2" bestFit="1" customWidth="1"/>
    <col min="2571" max="2571" width="10.453125" style="2" bestFit="1" customWidth="1"/>
    <col min="2572" max="2572" width="8.81640625" style="2"/>
    <col min="2573" max="2574" width="12.453125" style="2" bestFit="1" customWidth="1"/>
    <col min="2575" max="2575" width="14" style="2" bestFit="1" customWidth="1"/>
    <col min="2576" max="2808" width="8.81640625" style="2"/>
    <col min="2809" max="2809" width="3.81640625" style="2" customWidth="1"/>
    <col min="2810" max="2810" width="8.81640625" style="2"/>
    <col min="2811" max="2811" width="14.453125" style="2" customWidth="1"/>
    <col min="2812" max="2812" width="38.7265625" style="2" customWidth="1"/>
    <col min="2813" max="2817" width="14" style="2" bestFit="1" customWidth="1"/>
    <col min="2818" max="2818" width="10.453125" style="2" bestFit="1" customWidth="1"/>
    <col min="2819" max="2819" width="8.81640625" style="2"/>
    <col min="2820" max="2820" width="11.26953125" style="2" bestFit="1" customWidth="1"/>
    <col min="2821" max="2821" width="5.453125" style="2" bestFit="1" customWidth="1"/>
    <col min="2822" max="2825" width="5" style="2" bestFit="1" customWidth="1"/>
    <col min="2826" max="2826" width="7.453125" style="2" bestFit="1" customWidth="1"/>
    <col min="2827" max="2827" width="10.453125" style="2" bestFit="1" customWidth="1"/>
    <col min="2828" max="2828" width="8.81640625" style="2"/>
    <col min="2829" max="2830" width="12.453125" style="2" bestFit="1" customWidth="1"/>
    <col min="2831" max="2831" width="14" style="2" bestFit="1" customWidth="1"/>
    <col min="2832" max="3064" width="8.81640625" style="2"/>
    <col min="3065" max="3065" width="3.81640625" style="2" customWidth="1"/>
    <col min="3066" max="3066" width="8.81640625" style="2"/>
    <col min="3067" max="3067" width="14.453125" style="2" customWidth="1"/>
    <col min="3068" max="3068" width="38.7265625" style="2" customWidth="1"/>
    <col min="3069" max="3073" width="14" style="2" bestFit="1" customWidth="1"/>
    <col min="3074" max="3074" width="10.453125" style="2" bestFit="1" customWidth="1"/>
    <col min="3075" max="3075" width="8.81640625" style="2"/>
    <col min="3076" max="3076" width="11.26953125" style="2" bestFit="1" customWidth="1"/>
    <col min="3077" max="3077" width="5.453125" style="2" bestFit="1" customWidth="1"/>
    <col min="3078" max="3081" width="5" style="2" bestFit="1" customWidth="1"/>
    <col min="3082" max="3082" width="7.453125" style="2" bestFit="1" customWidth="1"/>
    <col min="3083" max="3083" width="10.453125" style="2" bestFit="1" customWidth="1"/>
    <col min="3084" max="3084" width="8.81640625" style="2"/>
    <col min="3085" max="3086" width="12.453125" style="2" bestFit="1" customWidth="1"/>
    <col min="3087" max="3087" width="14" style="2" bestFit="1" customWidth="1"/>
    <col min="3088" max="3320" width="8.81640625" style="2"/>
    <col min="3321" max="3321" width="3.81640625" style="2" customWidth="1"/>
    <col min="3322" max="3322" width="8.81640625" style="2"/>
    <col min="3323" max="3323" width="14.453125" style="2" customWidth="1"/>
    <col min="3324" max="3324" width="38.7265625" style="2" customWidth="1"/>
    <col min="3325" max="3329" width="14" style="2" bestFit="1" customWidth="1"/>
    <col min="3330" max="3330" width="10.453125" style="2" bestFit="1" customWidth="1"/>
    <col min="3331" max="3331" width="8.81640625" style="2"/>
    <col min="3332" max="3332" width="11.26953125" style="2" bestFit="1" customWidth="1"/>
    <col min="3333" max="3333" width="5.453125" style="2" bestFit="1" customWidth="1"/>
    <col min="3334" max="3337" width="5" style="2" bestFit="1" customWidth="1"/>
    <col min="3338" max="3338" width="7.453125" style="2" bestFit="1" customWidth="1"/>
    <col min="3339" max="3339" width="10.453125" style="2" bestFit="1" customWidth="1"/>
    <col min="3340" max="3340" width="8.81640625" style="2"/>
    <col min="3341" max="3342" width="12.453125" style="2" bestFit="1" customWidth="1"/>
    <col min="3343" max="3343" width="14" style="2" bestFit="1" customWidth="1"/>
    <col min="3344" max="3576" width="8.81640625" style="2"/>
    <col min="3577" max="3577" width="3.81640625" style="2" customWidth="1"/>
    <col min="3578" max="3578" width="8.81640625" style="2"/>
    <col min="3579" max="3579" width="14.453125" style="2" customWidth="1"/>
    <col min="3580" max="3580" width="38.7265625" style="2" customWidth="1"/>
    <col min="3581" max="3585" width="14" style="2" bestFit="1" customWidth="1"/>
    <col min="3586" max="3586" width="10.453125" style="2" bestFit="1" customWidth="1"/>
    <col min="3587" max="3587" width="8.81640625" style="2"/>
    <col min="3588" max="3588" width="11.26953125" style="2" bestFit="1" customWidth="1"/>
    <col min="3589" max="3589" width="5.453125" style="2" bestFit="1" customWidth="1"/>
    <col min="3590" max="3593" width="5" style="2" bestFit="1" customWidth="1"/>
    <col min="3594" max="3594" width="7.453125" style="2" bestFit="1" customWidth="1"/>
    <col min="3595" max="3595" width="10.453125" style="2" bestFit="1" customWidth="1"/>
    <col min="3596" max="3596" width="8.81640625" style="2"/>
    <col min="3597" max="3598" width="12.453125" style="2" bestFit="1" customWidth="1"/>
    <col min="3599" max="3599" width="14" style="2" bestFit="1" customWidth="1"/>
    <col min="3600" max="3832" width="8.81640625" style="2"/>
    <col min="3833" max="3833" width="3.81640625" style="2" customWidth="1"/>
    <col min="3834" max="3834" width="8.81640625" style="2"/>
    <col min="3835" max="3835" width="14.453125" style="2" customWidth="1"/>
    <col min="3836" max="3836" width="38.7265625" style="2" customWidth="1"/>
    <col min="3837" max="3841" width="14" style="2" bestFit="1" customWidth="1"/>
    <col min="3842" max="3842" width="10.453125" style="2" bestFit="1" customWidth="1"/>
    <col min="3843" max="3843" width="8.81640625" style="2"/>
    <col min="3844" max="3844" width="11.26953125" style="2" bestFit="1" customWidth="1"/>
    <col min="3845" max="3845" width="5.453125" style="2" bestFit="1" customWidth="1"/>
    <col min="3846" max="3849" width="5" style="2" bestFit="1" customWidth="1"/>
    <col min="3850" max="3850" width="7.453125" style="2" bestFit="1" customWidth="1"/>
    <col min="3851" max="3851" width="10.453125" style="2" bestFit="1" customWidth="1"/>
    <col min="3852" max="3852" width="8.81640625" style="2"/>
    <col min="3853" max="3854" width="12.453125" style="2" bestFit="1" customWidth="1"/>
    <col min="3855" max="3855" width="14" style="2" bestFit="1" customWidth="1"/>
    <col min="3856" max="4088" width="8.81640625" style="2"/>
    <col min="4089" max="4089" width="3.81640625" style="2" customWidth="1"/>
    <col min="4090" max="4090" width="8.81640625" style="2"/>
    <col min="4091" max="4091" width="14.453125" style="2" customWidth="1"/>
    <col min="4092" max="4092" width="38.7265625" style="2" customWidth="1"/>
    <col min="4093" max="4097" width="14" style="2" bestFit="1" customWidth="1"/>
    <col min="4098" max="4098" width="10.453125" style="2" bestFit="1" customWidth="1"/>
    <col min="4099" max="4099" width="8.81640625" style="2"/>
    <col min="4100" max="4100" width="11.26953125" style="2" bestFit="1" customWidth="1"/>
    <col min="4101" max="4101" width="5.453125" style="2" bestFit="1" customWidth="1"/>
    <col min="4102" max="4105" width="5" style="2" bestFit="1" customWidth="1"/>
    <col min="4106" max="4106" width="7.453125" style="2" bestFit="1" customWidth="1"/>
    <col min="4107" max="4107" width="10.453125" style="2" bestFit="1" customWidth="1"/>
    <col min="4108" max="4108" width="8.81640625" style="2"/>
    <col min="4109" max="4110" width="12.453125" style="2" bestFit="1" customWidth="1"/>
    <col min="4111" max="4111" width="14" style="2" bestFit="1" customWidth="1"/>
    <col min="4112" max="4344" width="8.81640625" style="2"/>
    <col min="4345" max="4345" width="3.81640625" style="2" customWidth="1"/>
    <col min="4346" max="4346" width="8.81640625" style="2"/>
    <col min="4347" max="4347" width="14.453125" style="2" customWidth="1"/>
    <col min="4348" max="4348" width="38.7265625" style="2" customWidth="1"/>
    <col min="4349" max="4353" width="14" style="2" bestFit="1" customWidth="1"/>
    <col min="4354" max="4354" width="10.453125" style="2" bestFit="1" customWidth="1"/>
    <col min="4355" max="4355" width="8.81640625" style="2"/>
    <col min="4356" max="4356" width="11.26953125" style="2" bestFit="1" customWidth="1"/>
    <col min="4357" max="4357" width="5.453125" style="2" bestFit="1" customWidth="1"/>
    <col min="4358" max="4361" width="5" style="2" bestFit="1" customWidth="1"/>
    <col min="4362" max="4362" width="7.453125" style="2" bestFit="1" customWidth="1"/>
    <col min="4363" max="4363" width="10.453125" style="2" bestFit="1" customWidth="1"/>
    <col min="4364" max="4364" width="8.81640625" style="2"/>
    <col min="4365" max="4366" width="12.453125" style="2" bestFit="1" customWidth="1"/>
    <col min="4367" max="4367" width="14" style="2" bestFit="1" customWidth="1"/>
    <col min="4368" max="4600" width="8.81640625" style="2"/>
    <col min="4601" max="4601" width="3.81640625" style="2" customWidth="1"/>
    <col min="4602" max="4602" width="8.81640625" style="2"/>
    <col min="4603" max="4603" width="14.453125" style="2" customWidth="1"/>
    <col min="4604" max="4604" width="38.7265625" style="2" customWidth="1"/>
    <col min="4605" max="4609" width="14" style="2" bestFit="1" customWidth="1"/>
    <col min="4610" max="4610" width="10.453125" style="2" bestFit="1" customWidth="1"/>
    <col min="4611" max="4611" width="8.81640625" style="2"/>
    <col min="4612" max="4612" width="11.26953125" style="2" bestFit="1" customWidth="1"/>
    <col min="4613" max="4613" width="5.453125" style="2" bestFit="1" customWidth="1"/>
    <col min="4614" max="4617" width="5" style="2" bestFit="1" customWidth="1"/>
    <col min="4618" max="4618" width="7.453125" style="2" bestFit="1" customWidth="1"/>
    <col min="4619" max="4619" width="10.453125" style="2" bestFit="1" customWidth="1"/>
    <col min="4620" max="4620" width="8.81640625" style="2"/>
    <col min="4621" max="4622" width="12.453125" style="2" bestFit="1" customWidth="1"/>
    <col min="4623" max="4623" width="14" style="2" bestFit="1" customWidth="1"/>
    <col min="4624" max="4856" width="8.81640625" style="2"/>
    <col min="4857" max="4857" width="3.81640625" style="2" customWidth="1"/>
    <col min="4858" max="4858" width="8.81640625" style="2"/>
    <col min="4859" max="4859" width="14.453125" style="2" customWidth="1"/>
    <col min="4860" max="4860" width="38.7265625" style="2" customWidth="1"/>
    <col min="4861" max="4865" width="14" style="2" bestFit="1" customWidth="1"/>
    <col min="4866" max="4866" width="10.453125" style="2" bestFit="1" customWidth="1"/>
    <col min="4867" max="4867" width="8.81640625" style="2"/>
    <col min="4868" max="4868" width="11.26953125" style="2" bestFit="1" customWidth="1"/>
    <col min="4869" max="4869" width="5.453125" style="2" bestFit="1" customWidth="1"/>
    <col min="4870" max="4873" width="5" style="2" bestFit="1" customWidth="1"/>
    <col min="4874" max="4874" width="7.453125" style="2" bestFit="1" customWidth="1"/>
    <col min="4875" max="4875" width="10.453125" style="2" bestFit="1" customWidth="1"/>
    <col min="4876" max="4876" width="8.81640625" style="2"/>
    <col min="4877" max="4878" width="12.453125" style="2" bestFit="1" customWidth="1"/>
    <col min="4879" max="4879" width="14" style="2" bestFit="1" customWidth="1"/>
    <col min="4880" max="5112" width="8.81640625" style="2"/>
    <col min="5113" max="5113" width="3.81640625" style="2" customWidth="1"/>
    <col min="5114" max="5114" width="8.81640625" style="2"/>
    <col min="5115" max="5115" width="14.453125" style="2" customWidth="1"/>
    <col min="5116" max="5116" width="38.7265625" style="2" customWidth="1"/>
    <col min="5117" max="5121" width="14" style="2" bestFit="1" customWidth="1"/>
    <col min="5122" max="5122" width="10.453125" style="2" bestFit="1" customWidth="1"/>
    <col min="5123" max="5123" width="8.81640625" style="2"/>
    <col min="5124" max="5124" width="11.26953125" style="2" bestFit="1" customWidth="1"/>
    <col min="5125" max="5125" width="5.453125" style="2" bestFit="1" customWidth="1"/>
    <col min="5126" max="5129" width="5" style="2" bestFit="1" customWidth="1"/>
    <col min="5130" max="5130" width="7.453125" style="2" bestFit="1" customWidth="1"/>
    <col min="5131" max="5131" width="10.453125" style="2" bestFit="1" customWidth="1"/>
    <col min="5132" max="5132" width="8.81640625" style="2"/>
    <col min="5133" max="5134" width="12.453125" style="2" bestFit="1" customWidth="1"/>
    <col min="5135" max="5135" width="14" style="2" bestFit="1" customWidth="1"/>
    <col min="5136" max="5368" width="8.81640625" style="2"/>
    <col min="5369" max="5369" width="3.81640625" style="2" customWidth="1"/>
    <col min="5370" max="5370" width="8.81640625" style="2"/>
    <col min="5371" max="5371" width="14.453125" style="2" customWidth="1"/>
    <col min="5372" max="5372" width="38.7265625" style="2" customWidth="1"/>
    <col min="5373" max="5377" width="14" style="2" bestFit="1" customWidth="1"/>
    <col min="5378" max="5378" width="10.453125" style="2" bestFit="1" customWidth="1"/>
    <col min="5379" max="5379" width="8.81640625" style="2"/>
    <col min="5380" max="5380" width="11.26953125" style="2" bestFit="1" customWidth="1"/>
    <col min="5381" max="5381" width="5.453125" style="2" bestFit="1" customWidth="1"/>
    <col min="5382" max="5385" width="5" style="2" bestFit="1" customWidth="1"/>
    <col min="5386" max="5386" width="7.453125" style="2" bestFit="1" customWidth="1"/>
    <col min="5387" max="5387" width="10.453125" style="2" bestFit="1" customWidth="1"/>
    <col min="5388" max="5388" width="8.81640625" style="2"/>
    <col min="5389" max="5390" width="12.453125" style="2" bestFit="1" customWidth="1"/>
    <col min="5391" max="5391" width="14" style="2" bestFit="1" customWidth="1"/>
    <col min="5392" max="5624" width="8.81640625" style="2"/>
    <col min="5625" max="5625" width="3.81640625" style="2" customWidth="1"/>
    <col min="5626" max="5626" width="8.81640625" style="2"/>
    <col min="5627" max="5627" width="14.453125" style="2" customWidth="1"/>
    <col min="5628" max="5628" width="38.7265625" style="2" customWidth="1"/>
    <col min="5629" max="5633" width="14" style="2" bestFit="1" customWidth="1"/>
    <col min="5634" max="5634" width="10.453125" style="2" bestFit="1" customWidth="1"/>
    <col min="5635" max="5635" width="8.81640625" style="2"/>
    <col min="5636" max="5636" width="11.26953125" style="2" bestFit="1" customWidth="1"/>
    <col min="5637" max="5637" width="5.453125" style="2" bestFit="1" customWidth="1"/>
    <col min="5638" max="5641" width="5" style="2" bestFit="1" customWidth="1"/>
    <col min="5642" max="5642" width="7.453125" style="2" bestFit="1" customWidth="1"/>
    <col min="5643" max="5643" width="10.453125" style="2" bestFit="1" customWidth="1"/>
    <col min="5644" max="5644" width="8.81640625" style="2"/>
    <col min="5645" max="5646" width="12.453125" style="2" bestFit="1" customWidth="1"/>
    <col min="5647" max="5647" width="14" style="2" bestFit="1" customWidth="1"/>
    <col min="5648" max="5880" width="8.81640625" style="2"/>
    <col min="5881" max="5881" width="3.81640625" style="2" customWidth="1"/>
    <col min="5882" max="5882" width="8.81640625" style="2"/>
    <col min="5883" max="5883" width="14.453125" style="2" customWidth="1"/>
    <col min="5884" max="5884" width="38.7265625" style="2" customWidth="1"/>
    <col min="5885" max="5889" width="14" style="2" bestFit="1" customWidth="1"/>
    <col min="5890" max="5890" width="10.453125" style="2" bestFit="1" customWidth="1"/>
    <col min="5891" max="5891" width="8.81640625" style="2"/>
    <col min="5892" max="5892" width="11.26953125" style="2" bestFit="1" customWidth="1"/>
    <col min="5893" max="5893" width="5.453125" style="2" bestFit="1" customWidth="1"/>
    <col min="5894" max="5897" width="5" style="2" bestFit="1" customWidth="1"/>
    <col min="5898" max="5898" width="7.453125" style="2" bestFit="1" customWidth="1"/>
    <col min="5899" max="5899" width="10.453125" style="2" bestFit="1" customWidth="1"/>
    <col min="5900" max="5900" width="8.81640625" style="2"/>
    <col min="5901" max="5902" width="12.453125" style="2" bestFit="1" customWidth="1"/>
    <col min="5903" max="5903" width="14" style="2" bestFit="1" customWidth="1"/>
    <col min="5904" max="6136" width="8.81640625" style="2"/>
    <col min="6137" max="6137" width="3.81640625" style="2" customWidth="1"/>
    <col min="6138" max="6138" width="8.81640625" style="2"/>
    <col min="6139" max="6139" width="14.453125" style="2" customWidth="1"/>
    <col min="6140" max="6140" width="38.7265625" style="2" customWidth="1"/>
    <col min="6141" max="6145" width="14" style="2" bestFit="1" customWidth="1"/>
    <col min="6146" max="6146" width="10.453125" style="2" bestFit="1" customWidth="1"/>
    <col min="6147" max="6147" width="8.81640625" style="2"/>
    <col min="6148" max="6148" width="11.26953125" style="2" bestFit="1" customWidth="1"/>
    <col min="6149" max="6149" width="5.453125" style="2" bestFit="1" customWidth="1"/>
    <col min="6150" max="6153" width="5" style="2" bestFit="1" customWidth="1"/>
    <col min="6154" max="6154" width="7.453125" style="2" bestFit="1" customWidth="1"/>
    <col min="6155" max="6155" width="10.453125" style="2" bestFit="1" customWidth="1"/>
    <col min="6156" max="6156" width="8.81640625" style="2"/>
    <col min="6157" max="6158" width="12.453125" style="2" bestFit="1" customWidth="1"/>
    <col min="6159" max="6159" width="14" style="2" bestFit="1" customWidth="1"/>
    <col min="6160" max="6392" width="8.81640625" style="2"/>
    <col min="6393" max="6393" width="3.81640625" style="2" customWidth="1"/>
    <col min="6394" max="6394" width="8.81640625" style="2"/>
    <col min="6395" max="6395" width="14.453125" style="2" customWidth="1"/>
    <col min="6396" max="6396" width="38.7265625" style="2" customWidth="1"/>
    <col min="6397" max="6401" width="14" style="2" bestFit="1" customWidth="1"/>
    <col min="6402" max="6402" width="10.453125" style="2" bestFit="1" customWidth="1"/>
    <col min="6403" max="6403" width="8.81640625" style="2"/>
    <col min="6404" max="6404" width="11.26953125" style="2" bestFit="1" customWidth="1"/>
    <col min="6405" max="6405" width="5.453125" style="2" bestFit="1" customWidth="1"/>
    <col min="6406" max="6409" width="5" style="2" bestFit="1" customWidth="1"/>
    <col min="6410" max="6410" width="7.453125" style="2" bestFit="1" customWidth="1"/>
    <col min="6411" max="6411" width="10.453125" style="2" bestFit="1" customWidth="1"/>
    <col min="6412" max="6412" width="8.81640625" style="2"/>
    <col min="6413" max="6414" width="12.453125" style="2" bestFit="1" customWidth="1"/>
    <col min="6415" max="6415" width="14" style="2" bestFit="1" customWidth="1"/>
    <col min="6416" max="6648" width="8.81640625" style="2"/>
    <col min="6649" max="6649" width="3.81640625" style="2" customWidth="1"/>
    <col min="6650" max="6650" width="8.81640625" style="2"/>
    <col min="6651" max="6651" width="14.453125" style="2" customWidth="1"/>
    <col min="6652" max="6652" width="38.7265625" style="2" customWidth="1"/>
    <col min="6653" max="6657" width="14" style="2" bestFit="1" customWidth="1"/>
    <col min="6658" max="6658" width="10.453125" style="2" bestFit="1" customWidth="1"/>
    <col min="6659" max="6659" width="8.81640625" style="2"/>
    <col min="6660" max="6660" width="11.26953125" style="2" bestFit="1" customWidth="1"/>
    <col min="6661" max="6661" width="5.453125" style="2" bestFit="1" customWidth="1"/>
    <col min="6662" max="6665" width="5" style="2" bestFit="1" customWidth="1"/>
    <col min="6666" max="6666" width="7.453125" style="2" bestFit="1" customWidth="1"/>
    <col min="6667" max="6667" width="10.453125" style="2" bestFit="1" customWidth="1"/>
    <col min="6668" max="6668" width="8.81640625" style="2"/>
    <col min="6669" max="6670" width="12.453125" style="2" bestFit="1" customWidth="1"/>
    <col min="6671" max="6671" width="14" style="2" bestFit="1" customWidth="1"/>
    <col min="6672" max="6904" width="8.81640625" style="2"/>
    <col min="6905" max="6905" width="3.81640625" style="2" customWidth="1"/>
    <col min="6906" max="6906" width="8.81640625" style="2"/>
    <col min="6907" max="6907" width="14.453125" style="2" customWidth="1"/>
    <col min="6908" max="6908" width="38.7265625" style="2" customWidth="1"/>
    <col min="6909" max="6913" width="14" style="2" bestFit="1" customWidth="1"/>
    <col min="6914" max="6914" width="10.453125" style="2" bestFit="1" customWidth="1"/>
    <col min="6915" max="6915" width="8.81640625" style="2"/>
    <col min="6916" max="6916" width="11.26953125" style="2" bestFit="1" customWidth="1"/>
    <col min="6917" max="6917" width="5.453125" style="2" bestFit="1" customWidth="1"/>
    <col min="6918" max="6921" width="5" style="2" bestFit="1" customWidth="1"/>
    <col min="6922" max="6922" width="7.453125" style="2" bestFit="1" customWidth="1"/>
    <col min="6923" max="6923" width="10.453125" style="2" bestFit="1" customWidth="1"/>
    <col min="6924" max="6924" width="8.81640625" style="2"/>
    <col min="6925" max="6926" width="12.453125" style="2" bestFit="1" customWidth="1"/>
    <col min="6927" max="6927" width="14" style="2" bestFit="1" customWidth="1"/>
    <col min="6928" max="7160" width="8.81640625" style="2"/>
    <col min="7161" max="7161" width="3.81640625" style="2" customWidth="1"/>
    <col min="7162" max="7162" width="8.81640625" style="2"/>
    <col min="7163" max="7163" width="14.453125" style="2" customWidth="1"/>
    <col min="7164" max="7164" width="38.7265625" style="2" customWidth="1"/>
    <col min="7165" max="7169" width="14" style="2" bestFit="1" customWidth="1"/>
    <col min="7170" max="7170" width="10.453125" style="2" bestFit="1" customWidth="1"/>
    <col min="7171" max="7171" width="8.81640625" style="2"/>
    <col min="7172" max="7172" width="11.26953125" style="2" bestFit="1" customWidth="1"/>
    <col min="7173" max="7173" width="5.453125" style="2" bestFit="1" customWidth="1"/>
    <col min="7174" max="7177" width="5" style="2" bestFit="1" customWidth="1"/>
    <col min="7178" max="7178" width="7.453125" style="2" bestFit="1" customWidth="1"/>
    <col min="7179" max="7179" width="10.453125" style="2" bestFit="1" customWidth="1"/>
    <col min="7180" max="7180" width="8.81640625" style="2"/>
    <col min="7181" max="7182" width="12.453125" style="2" bestFit="1" customWidth="1"/>
    <col min="7183" max="7183" width="14" style="2" bestFit="1" customWidth="1"/>
    <col min="7184" max="7416" width="8.81640625" style="2"/>
    <col min="7417" max="7417" width="3.81640625" style="2" customWidth="1"/>
    <col min="7418" max="7418" width="8.81640625" style="2"/>
    <col min="7419" max="7419" width="14.453125" style="2" customWidth="1"/>
    <col min="7420" max="7420" width="38.7265625" style="2" customWidth="1"/>
    <col min="7421" max="7425" width="14" style="2" bestFit="1" customWidth="1"/>
    <col min="7426" max="7426" width="10.453125" style="2" bestFit="1" customWidth="1"/>
    <col min="7427" max="7427" width="8.81640625" style="2"/>
    <col min="7428" max="7428" width="11.26953125" style="2" bestFit="1" customWidth="1"/>
    <col min="7429" max="7429" width="5.453125" style="2" bestFit="1" customWidth="1"/>
    <col min="7430" max="7433" width="5" style="2" bestFit="1" customWidth="1"/>
    <col min="7434" max="7434" width="7.453125" style="2" bestFit="1" customWidth="1"/>
    <col min="7435" max="7435" width="10.453125" style="2" bestFit="1" customWidth="1"/>
    <col min="7436" max="7436" width="8.81640625" style="2"/>
    <col min="7437" max="7438" width="12.453125" style="2" bestFit="1" customWidth="1"/>
    <col min="7439" max="7439" width="14" style="2" bestFit="1" customWidth="1"/>
    <col min="7440" max="7672" width="8.81640625" style="2"/>
    <col min="7673" max="7673" width="3.81640625" style="2" customWidth="1"/>
    <col min="7674" max="7674" width="8.81640625" style="2"/>
    <col min="7675" max="7675" width="14.453125" style="2" customWidth="1"/>
    <col min="7676" max="7676" width="38.7265625" style="2" customWidth="1"/>
    <col min="7677" max="7681" width="14" style="2" bestFit="1" customWidth="1"/>
    <col min="7682" max="7682" width="10.453125" style="2" bestFit="1" customWidth="1"/>
    <col min="7683" max="7683" width="8.81640625" style="2"/>
    <col min="7684" max="7684" width="11.26953125" style="2" bestFit="1" customWidth="1"/>
    <col min="7685" max="7685" width="5.453125" style="2" bestFit="1" customWidth="1"/>
    <col min="7686" max="7689" width="5" style="2" bestFit="1" customWidth="1"/>
    <col min="7690" max="7690" width="7.453125" style="2" bestFit="1" customWidth="1"/>
    <col min="7691" max="7691" width="10.453125" style="2" bestFit="1" customWidth="1"/>
    <col min="7692" max="7692" width="8.81640625" style="2"/>
    <col min="7693" max="7694" width="12.453125" style="2" bestFit="1" customWidth="1"/>
    <col min="7695" max="7695" width="14" style="2" bestFit="1" customWidth="1"/>
    <col min="7696" max="7928" width="8.81640625" style="2"/>
    <col min="7929" max="7929" width="3.81640625" style="2" customWidth="1"/>
    <col min="7930" max="7930" width="8.81640625" style="2"/>
    <col min="7931" max="7931" width="14.453125" style="2" customWidth="1"/>
    <col min="7932" max="7932" width="38.7265625" style="2" customWidth="1"/>
    <col min="7933" max="7937" width="14" style="2" bestFit="1" customWidth="1"/>
    <col min="7938" max="7938" width="10.453125" style="2" bestFit="1" customWidth="1"/>
    <col min="7939" max="7939" width="8.81640625" style="2"/>
    <col min="7940" max="7940" width="11.26953125" style="2" bestFit="1" customWidth="1"/>
    <col min="7941" max="7941" width="5.453125" style="2" bestFit="1" customWidth="1"/>
    <col min="7942" max="7945" width="5" style="2" bestFit="1" customWidth="1"/>
    <col min="7946" max="7946" width="7.453125" style="2" bestFit="1" customWidth="1"/>
    <col min="7947" max="7947" width="10.453125" style="2" bestFit="1" customWidth="1"/>
    <col min="7948" max="7948" width="8.81640625" style="2"/>
    <col min="7949" max="7950" width="12.453125" style="2" bestFit="1" customWidth="1"/>
    <col min="7951" max="7951" width="14" style="2" bestFit="1" customWidth="1"/>
    <col min="7952" max="8184" width="8.81640625" style="2"/>
    <col min="8185" max="8185" width="3.81640625" style="2" customWidth="1"/>
    <col min="8186" max="8186" width="8.81640625" style="2"/>
    <col min="8187" max="8187" width="14.453125" style="2" customWidth="1"/>
    <col min="8188" max="8188" width="38.7265625" style="2" customWidth="1"/>
    <col min="8189" max="8193" width="14" style="2" bestFit="1" customWidth="1"/>
    <col min="8194" max="8194" width="10.453125" style="2" bestFit="1" customWidth="1"/>
    <col min="8195" max="8195" width="8.81640625" style="2"/>
    <col min="8196" max="8196" width="11.26953125" style="2" bestFit="1" customWidth="1"/>
    <col min="8197" max="8197" width="5.453125" style="2" bestFit="1" customWidth="1"/>
    <col min="8198" max="8201" width="5" style="2" bestFit="1" customWidth="1"/>
    <col min="8202" max="8202" width="7.453125" style="2" bestFit="1" customWidth="1"/>
    <col min="8203" max="8203" width="10.453125" style="2" bestFit="1" customWidth="1"/>
    <col min="8204" max="8204" width="8.81640625" style="2"/>
    <col min="8205" max="8206" width="12.453125" style="2" bestFit="1" customWidth="1"/>
    <col min="8207" max="8207" width="14" style="2" bestFit="1" customWidth="1"/>
    <col min="8208" max="8440" width="8.81640625" style="2"/>
    <col min="8441" max="8441" width="3.81640625" style="2" customWidth="1"/>
    <col min="8442" max="8442" width="8.81640625" style="2"/>
    <col min="8443" max="8443" width="14.453125" style="2" customWidth="1"/>
    <col min="8444" max="8444" width="38.7265625" style="2" customWidth="1"/>
    <col min="8445" max="8449" width="14" style="2" bestFit="1" customWidth="1"/>
    <col min="8450" max="8450" width="10.453125" style="2" bestFit="1" customWidth="1"/>
    <col min="8451" max="8451" width="8.81640625" style="2"/>
    <col min="8452" max="8452" width="11.26953125" style="2" bestFit="1" customWidth="1"/>
    <col min="8453" max="8453" width="5.453125" style="2" bestFit="1" customWidth="1"/>
    <col min="8454" max="8457" width="5" style="2" bestFit="1" customWidth="1"/>
    <col min="8458" max="8458" width="7.453125" style="2" bestFit="1" customWidth="1"/>
    <col min="8459" max="8459" width="10.453125" style="2" bestFit="1" customWidth="1"/>
    <col min="8460" max="8460" width="8.81640625" style="2"/>
    <col min="8461" max="8462" width="12.453125" style="2" bestFit="1" customWidth="1"/>
    <col min="8463" max="8463" width="14" style="2" bestFit="1" customWidth="1"/>
    <col min="8464" max="8696" width="8.81640625" style="2"/>
    <col min="8697" max="8697" width="3.81640625" style="2" customWidth="1"/>
    <col min="8698" max="8698" width="8.81640625" style="2"/>
    <col min="8699" max="8699" width="14.453125" style="2" customWidth="1"/>
    <col min="8700" max="8700" width="38.7265625" style="2" customWidth="1"/>
    <col min="8701" max="8705" width="14" style="2" bestFit="1" customWidth="1"/>
    <col min="8706" max="8706" width="10.453125" style="2" bestFit="1" customWidth="1"/>
    <col min="8707" max="8707" width="8.81640625" style="2"/>
    <col min="8708" max="8708" width="11.26953125" style="2" bestFit="1" customWidth="1"/>
    <col min="8709" max="8709" width="5.453125" style="2" bestFit="1" customWidth="1"/>
    <col min="8710" max="8713" width="5" style="2" bestFit="1" customWidth="1"/>
    <col min="8714" max="8714" width="7.453125" style="2" bestFit="1" customWidth="1"/>
    <col min="8715" max="8715" width="10.453125" style="2" bestFit="1" customWidth="1"/>
    <col min="8716" max="8716" width="8.81640625" style="2"/>
    <col min="8717" max="8718" width="12.453125" style="2" bestFit="1" customWidth="1"/>
    <col min="8719" max="8719" width="14" style="2" bestFit="1" customWidth="1"/>
    <col min="8720" max="8952" width="8.81640625" style="2"/>
    <col min="8953" max="8953" width="3.81640625" style="2" customWidth="1"/>
    <col min="8954" max="8954" width="8.81640625" style="2"/>
    <col min="8955" max="8955" width="14.453125" style="2" customWidth="1"/>
    <col min="8956" max="8956" width="38.7265625" style="2" customWidth="1"/>
    <col min="8957" max="8961" width="14" style="2" bestFit="1" customWidth="1"/>
    <col min="8962" max="8962" width="10.453125" style="2" bestFit="1" customWidth="1"/>
    <col min="8963" max="8963" width="8.81640625" style="2"/>
    <col min="8964" max="8964" width="11.26953125" style="2" bestFit="1" customWidth="1"/>
    <col min="8965" max="8965" width="5.453125" style="2" bestFit="1" customWidth="1"/>
    <col min="8966" max="8969" width="5" style="2" bestFit="1" customWidth="1"/>
    <col min="8970" max="8970" width="7.453125" style="2" bestFit="1" customWidth="1"/>
    <col min="8971" max="8971" width="10.453125" style="2" bestFit="1" customWidth="1"/>
    <col min="8972" max="8972" width="8.81640625" style="2"/>
    <col min="8973" max="8974" width="12.453125" style="2" bestFit="1" customWidth="1"/>
    <col min="8975" max="8975" width="14" style="2" bestFit="1" customWidth="1"/>
    <col min="8976" max="9208" width="8.81640625" style="2"/>
    <col min="9209" max="9209" width="3.81640625" style="2" customWidth="1"/>
    <col min="9210" max="9210" width="8.81640625" style="2"/>
    <col min="9211" max="9211" width="14.453125" style="2" customWidth="1"/>
    <col min="9212" max="9212" width="38.7265625" style="2" customWidth="1"/>
    <col min="9213" max="9217" width="14" style="2" bestFit="1" customWidth="1"/>
    <col min="9218" max="9218" width="10.453125" style="2" bestFit="1" customWidth="1"/>
    <col min="9219" max="9219" width="8.81640625" style="2"/>
    <col min="9220" max="9220" width="11.26953125" style="2" bestFit="1" customWidth="1"/>
    <col min="9221" max="9221" width="5.453125" style="2" bestFit="1" customWidth="1"/>
    <col min="9222" max="9225" width="5" style="2" bestFit="1" customWidth="1"/>
    <col min="9226" max="9226" width="7.453125" style="2" bestFit="1" customWidth="1"/>
    <col min="9227" max="9227" width="10.453125" style="2" bestFit="1" customWidth="1"/>
    <col min="9228" max="9228" width="8.81640625" style="2"/>
    <col min="9229" max="9230" width="12.453125" style="2" bestFit="1" customWidth="1"/>
    <col min="9231" max="9231" width="14" style="2" bestFit="1" customWidth="1"/>
    <col min="9232" max="9464" width="8.81640625" style="2"/>
    <col min="9465" max="9465" width="3.81640625" style="2" customWidth="1"/>
    <col min="9466" max="9466" width="8.81640625" style="2"/>
    <col min="9467" max="9467" width="14.453125" style="2" customWidth="1"/>
    <col min="9468" max="9468" width="38.7265625" style="2" customWidth="1"/>
    <col min="9469" max="9473" width="14" style="2" bestFit="1" customWidth="1"/>
    <col min="9474" max="9474" width="10.453125" style="2" bestFit="1" customWidth="1"/>
    <col min="9475" max="9475" width="8.81640625" style="2"/>
    <col min="9476" max="9476" width="11.26953125" style="2" bestFit="1" customWidth="1"/>
    <col min="9477" max="9477" width="5.453125" style="2" bestFit="1" customWidth="1"/>
    <col min="9478" max="9481" width="5" style="2" bestFit="1" customWidth="1"/>
    <col min="9482" max="9482" width="7.453125" style="2" bestFit="1" customWidth="1"/>
    <col min="9483" max="9483" width="10.453125" style="2" bestFit="1" customWidth="1"/>
    <col min="9484" max="9484" width="8.81640625" style="2"/>
    <col min="9485" max="9486" width="12.453125" style="2" bestFit="1" customWidth="1"/>
    <col min="9487" max="9487" width="14" style="2" bestFit="1" customWidth="1"/>
    <col min="9488" max="9720" width="8.81640625" style="2"/>
    <col min="9721" max="9721" width="3.81640625" style="2" customWidth="1"/>
    <col min="9722" max="9722" width="8.81640625" style="2"/>
    <col min="9723" max="9723" width="14.453125" style="2" customWidth="1"/>
    <col min="9724" max="9724" width="38.7265625" style="2" customWidth="1"/>
    <col min="9725" max="9729" width="14" style="2" bestFit="1" customWidth="1"/>
    <col min="9730" max="9730" width="10.453125" style="2" bestFit="1" customWidth="1"/>
    <col min="9731" max="9731" width="8.81640625" style="2"/>
    <col min="9732" max="9732" width="11.26953125" style="2" bestFit="1" customWidth="1"/>
    <col min="9733" max="9733" width="5.453125" style="2" bestFit="1" customWidth="1"/>
    <col min="9734" max="9737" width="5" style="2" bestFit="1" customWidth="1"/>
    <col min="9738" max="9738" width="7.453125" style="2" bestFit="1" customWidth="1"/>
    <col min="9739" max="9739" width="10.453125" style="2" bestFit="1" customWidth="1"/>
    <col min="9740" max="9740" width="8.81640625" style="2"/>
    <col min="9741" max="9742" width="12.453125" style="2" bestFit="1" customWidth="1"/>
    <col min="9743" max="9743" width="14" style="2" bestFit="1" customWidth="1"/>
    <col min="9744" max="9976" width="8.81640625" style="2"/>
    <col min="9977" max="9977" width="3.81640625" style="2" customWidth="1"/>
    <col min="9978" max="9978" width="8.81640625" style="2"/>
    <col min="9979" max="9979" width="14.453125" style="2" customWidth="1"/>
    <col min="9980" max="9980" width="38.7265625" style="2" customWidth="1"/>
    <col min="9981" max="9985" width="14" style="2" bestFit="1" customWidth="1"/>
    <col min="9986" max="9986" width="10.453125" style="2" bestFit="1" customWidth="1"/>
    <col min="9987" max="9987" width="8.81640625" style="2"/>
    <col min="9988" max="9988" width="11.26953125" style="2" bestFit="1" customWidth="1"/>
    <col min="9989" max="9989" width="5.453125" style="2" bestFit="1" customWidth="1"/>
    <col min="9990" max="9993" width="5" style="2" bestFit="1" customWidth="1"/>
    <col min="9994" max="9994" width="7.453125" style="2" bestFit="1" customWidth="1"/>
    <col min="9995" max="9995" width="10.453125" style="2" bestFit="1" customWidth="1"/>
    <col min="9996" max="9996" width="8.81640625" style="2"/>
    <col min="9997" max="9998" width="12.453125" style="2" bestFit="1" customWidth="1"/>
    <col min="9999" max="9999" width="14" style="2" bestFit="1" customWidth="1"/>
    <col min="10000" max="10232" width="8.81640625" style="2"/>
    <col min="10233" max="10233" width="3.81640625" style="2" customWidth="1"/>
    <col min="10234" max="10234" width="8.81640625" style="2"/>
    <col min="10235" max="10235" width="14.453125" style="2" customWidth="1"/>
    <col min="10236" max="10236" width="38.7265625" style="2" customWidth="1"/>
    <col min="10237" max="10241" width="14" style="2" bestFit="1" customWidth="1"/>
    <col min="10242" max="10242" width="10.453125" style="2" bestFit="1" customWidth="1"/>
    <col min="10243" max="10243" width="8.81640625" style="2"/>
    <col min="10244" max="10244" width="11.26953125" style="2" bestFit="1" customWidth="1"/>
    <col min="10245" max="10245" width="5.453125" style="2" bestFit="1" customWidth="1"/>
    <col min="10246" max="10249" width="5" style="2" bestFit="1" customWidth="1"/>
    <col min="10250" max="10250" width="7.453125" style="2" bestFit="1" customWidth="1"/>
    <col min="10251" max="10251" width="10.453125" style="2" bestFit="1" customWidth="1"/>
    <col min="10252" max="10252" width="8.81640625" style="2"/>
    <col min="10253" max="10254" width="12.453125" style="2" bestFit="1" customWidth="1"/>
    <col min="10255" max="10255" width="14" style="2" bestFit="1" customWidth="1"/>
    <col min="10256" max="10488" width="8.81640625" style="2"/>
    <col min="10489" max="10489" width="3.81640625" style="2" customWidth="1"/>
    <col min="10490" max="10490" width="8.81640625" style="2"/>
    <col min="10491" max="10491" width="14.453125" style="2" customWidth="1"/>
    <col min="10492" max="10492" width="38.7265625" style="2" customWidth="1"/>
    <col min="10493" max="10497" width="14" style="2" bestFit="1" customWidth="1"/>
    <col min="10498" max="10498" width="10.453125" style="2" bestFit="1" customWidth="1"/>
    <col min="10499" max="10499" width="8.81640625" style="2"/>
    <col min="10500" max="10500" width="11.26953125" style="2" bestFit="1" customWidth="1"/>
    <col min="10501" max="10501" width="5.453125" style="2" bestFit="1" customWidth="1"/>
    <col min="10502" max="10505" width="5" style="2" bestFit="1" customWidth="1"/>
    <col min="10506" max="10506" width="7.453125" style="2" bestFit="1" customWidth="1"/>
    <col min="10507" max="10507" width="10.453125" style="2" bestFit="1" customWidth="1"/>
    <col min="10508" max="10508" width="8.81640625" style="2"/>
    <col min="10509" max="10510" width="12.453125" style="2" bestFit="1" customWidth="1"/>
    <col min="10511" max="10511" width="14" style="2" bestFit="1" customWidth="1"/>
    <col min="10512" max="10744" width="8.81640625" style="2"/>
    <col min="10745" max="10745" width="3.81640625" style="2" customWidth="1"/>
    <col min="10746" max="10746" width="8.81640625" style="2"/>
    <col min="10747" max="10747" width="14.453125" style="2" customWidth="1"/>
    <col min="10748" max="10748" width="38.7265625" style="2" customWidth="1"/>
    <col min="10749" max="10753" width="14" style="2" bestFit="1" customWidth="1"/>
    <col min="10754" max="10754" width="10.453125" style="2" bestFit="1" customWidth="1"/>
    <col min="10755" max="10755" width="8.81640625" style="2"/>
    <col min="10756" max="10756" width="11.26953125" style="2" bestFit="1" customWidth="1"/>
    <col min="10757" max="10757" width="5.453125" style="2" bestFit="1" customWidth="1"/>
    <col min="10758" max="10761" width="5" style="2" bestFit="1" customWidth="1"/>
    <col min="10762" max="10762" width="7.453125" style="2" bestFit="1" customWidth="1"/>
    <col min="10763" max="10763" width="10.453125" style="2" bestFit="1" customWidth="1"/>
    <col min="10764" max="10764" width="8.81640625" style="2"/>
    <col min="10765" max="10766" width="12.453125" style="2" bestFit="1" customWidth="1"/>
    <col min="10767" max="10767" width="14" style="2" bestFit="1" customWidth="1"/>
    <col min="10768" max="11000" width="8.81640625" style="2"/>
    <col min="11001" max="11001" width="3.81640625" style="2" customWidth="1"/>
    <col min="11002" max="11002" width="8.81640625" style="2"/>
    <col min="11003" max="11003" width="14.453125" style="2" customWidth="1"/>
    <col min="11004" max="11004" width="38.7265625" style="2" customWidth="1"/>
    <col min="11005" max="11009" width="14" style="2" bestFit="1" customWidth="1"/>
    <col min="11010" max="11010" width="10.453125" style="2" bestFit="1" customWidth="1"/>
    <col min="11011" max="11011" width="8.81640625" style="2"/>
    <col min="11012" max="11012" width="11.26953125" style="2" bestFit="1" customWidth="1"/>
    <col min="11013" max="11013" width="5.453125" style="2" bestFit="1" customWidth="1"/>
    <col min="11014" max="11017" width="5" style="2" bestFit="1" customWidth="1"/>
    <col min="11018" max="11018" width="7.453125" style="2" bestFit="1" customWidth="1"/>
    <col min="11019" max="11019" width="10.453125" style="2" bestFit="1" customWidth="1"/>
    <col min="11020" max="11020" width="8.81640625" style="2"/>
    <col min="11021" max="11022" width="12.453125" style="2" bestFit="1" customWidth="1"/>
    <col min="11023" max="11023" width="14" style="2" bestFit="1" customWidth="1"/>
    <col min="11024" max="11256" width="8.81640625" style="2"/>
    <col min="11257" max="11257" width="3.81640625" style="2" customWidth="1"/>
    <col min="11258" max="11258" width="8.81640625" style="2"/>
    <col min="11259" max="11259" width="14.453125" style="2" customWidth="1"/>
    <col min="11260" max="11260" width="38.7265625" style="2" customWidth="1"/>
    <col min="11261" max="11265" width="14" style="2" bestFit="1" customWidth="1"/>
    <col min="11266" max="11266" width="10.453125" style="2" bestFit="1" customWidth="1"/>
    <col min="11267" max="11267" width="8.81640625" style="2"/>
    <col min="11268" max="11268" width="11.26953125" style="2" bestFit="1" customWidth="1"/>
    <col min="11269" max="11269" width="5.453125" style="2" bestFit="1" customWidth="1"/>
    <col min="11270" max="11273" width="5" style="2" bestFit="1" customWidth="1"/>
    <col min="11274" max="11274" width="7.453125" style="2" bestFit="1" customWidth="1"/>
    <col min="11275" max="11275" width="10.453125" style="2" bestFit="1" customWidth="1"/>
    <col min="11276" max="11276" width="8.81640625" style="2"/>
    <col min="11277" max="11278" width="12.453125" style="2" bestFit="1" customWidth="1"/>
    <col min="11279" max="11279" width="14" style="2" bestFit="1" customWidth="1"/>
    <col min="11280" max="11512" width="8.81640625" style="2"/>
    <col min="11513" max="11513" width="3.81640625" style="2" customWidth="1"/>
    <col min="11514" max="11514" width="8.81640625" style="2"/>
    <col min="11515" max="11515" width="14.453125" style="2" customWidth="1"/>
    <col min="11516" max="11516" width="38.7265625" style="2" customWidth="1"/>
    <col min="11517" max="11521" width="14" style="2" bestFit="1" customWidth="1"/>
    <col min="11522" max="11522" width="10.453125" style="2" bestFit="1" customWidth="1"/>
    <col min="11523" max="11523" width="8.81640625" style="2"/>
    <col min="11524" max="11524" width="11.26953125" style="2" bestFit="1" customWidth="1"/>
    <col min="11525" max="11525" width="5.453125" style="2" bestFit="1" customWidth="1"/>
    <col min="11526" max="11529" width="5" style="2" bestFit="1" customWidth="1"/>
    <col min="11530" max="11530" width="7.453125" style="2" bestFit="1" customWidth="1"/>
    <col min="11531" max="11531" width="10.453125" style="2" bestFit="1" customWidth="1"/>
    <col min="11532" max="11532" width="8.81640625" style="2"/>
    <col min="11533" max="11534" width="12.453125" style="2" bestFit="1" customWidth="1"/>
    <col min="11535" max="11535" width="14" style="2" bestFit="1" customWidth="1"/>
    <col min="11536" max="11768" width="8.81640625" style="2"/>
    <col min="11769" max="11769" width="3.81640625" style="2" customWidth="1"/>
    <col min="11770" max="11770" width="8.81640625" style="2"/>
    <col min="11771" max="11771" width="14.453125" style="2" customWidth="1"/>
    <col min="11772" max="11772" width="38.7265625" style="2" customWidth="1"/>
    <col min="11773" max="11777" width="14" style="2" bestFit="1" customWidth="1"/>
    <col min="11778" max="11778" width="10.453125" style="2" bestFit="1" customWidth="1"/>
    <col min="11779" max="11779" width="8.81640625" style="2"/>
    <col min="11780" max="11780" width="11.26953125" style="2" bestFit="1" customWidth="1"/>
    <col min="11781" max="11781" width="5.453125" style="2" bestFit="1" customWidth="1"/>
    <col min="11782" max="11785" width="5" style="2" bestFit="1" customWidth="1"/>
    <col min="11786" max="11786" width="7.453125" style="2" bestFit="1" customWidth="1"/>
    <col min="11787" max="11787" width="10.453125" style="2" bestFit="1" customWidth="1"/>
    <col min="11788" max="11788" width="8.81640625" style="2"/>
    <col min="11789" max="11790" width="12.453125" style="2" bestFit="1" customWidth="1"/>
    <col min="11791" max="11791" width="14" style="2" bestFit="1" customWidth="1"/>
    <col min="11792" max="12024" width="8.81640625" style="2"/>
    <col min="12025" max="12025" width="3.81640625" style="2" customWidth="1"/>
    <col min="12026" max="12026" width="8.81640625" style="2"/>
    <col min="12027" max="12027" width="14.453125" style="2" customWidth="1"/>
    <col min="12028" max="12028" width="38.7265625" style="2" customWidth="1"/>
    <col min="12029" max="12033" width="14" style="2" bestFit="1" customWidth="1"/>
    <col min="12034" max="12034" width="10.453125" style="2" bestFit="1" customWidth="1"/>
    <col min="12035" max="12035" width="8.81640625" style="2"/>
    <col min="12036" max="12036" width="11.26953125" style="2" bestFit="1" customWidth="1"/>
    <col min="12037" max="12037" width="5.453125" style="2" bestFit="1" customWidth="1"/>
    <col min="12038" max="12041" width="5" style="2" bestFit="1" customWidth="1"/>
    <col min="12042" max="12042" width="7.453125" style="2" bestFit="1" customWidth="1"/>
    <col min="12043" max="12043" width="10.453125" style="2" bestFit="1" customWidth="1"/>
    <col min="12044" max="12044" width="8.81640625" style="2"/>
    <col min="12045" max="12046" width="12.453125" style="2" bestFit="1" customWidth="1"/>
    <col min="12047" max="12047" width="14" style="2" bestFit="1" customWidth="1"/>
    <col min="12048" max="12280" width="8.81640625" style="2"/>
    <col min="12281" max="12281" width="3.81640625" style="2" customWidth="1"/>
    <col min="12282" max="12282" width="8.81640625" style="2"/>
    <col min="12283" max="12283" width="14.453125" style="2" customWidth="1"/>
    <col min="12284" max="12284" width="38.7265625" style="2" customWidth="1"/>
    <col min="12285" max="12289" width="14" style="2" bestFit="1" customWidth="1"/>
    <col min="12290" max="12290" width="10.453125" style="2" bestFit="1" customWidth="1"/>
    <col min="12291" max="12291" width="8.81640625" style="2"/>
    <col min="12292" max="12292" width="11.26953125" style="2" bestFit="1" customWidth="1"/>
    <col min="12293" max="12293" width="5.453125" style="2" bestFit="1" customWidth="1"/>
    <col min="12294" max="12297" width="5" style="2" bestFit="1" customWidth="1"/>
    <col min="12298" max="12298" width="7.453125" style="2" bestFit="1" customWidth="1"/>
    <col min="12299" max="12299" width="10.453125" style="2" bestFit="1" customWidth="1"/>
    <col min="12300" max="12300" width="8.81640625" style="2"/>
    <col min="12301" max="12302" width="12.453125" style="2" bestFit="1" customWidth="1"/>
    <col min="12303" max="12303" width="14" style="2" bestFit="1" customWidth="1"/>
    <col min="12304" max="12536" width="8.81640625" style="2"/>
    <col min="12537" max="12537" width="3.81640625" style="2" customWidth="1"/>
    <col min="12538" max="12538" width="8.81640625" style="2"/>
    <col min="12539" max="12539" width="14.453125" style="2" customWidth="1"/>
    <col min="12540" max="12540" width="38.7265625" style="2" customWidth="1"/>
    <col min="12541" max="12545" width="14" style="2" bestFit="1" customWidth="1"/>
    <col min="12546" max="12546" width="10.453125" style="2" bestFit="1" customWidth="1"/>
    <col min="12547" max="12547" width="8.81640625" style="2"/>
    <col min="12548" max="12548" width="11.26953125" style="2" bestFit="1" customWidth="1"/>
    <col min="12549" max="12549" width="5.453125" style="2" bestFit="1" customWidth="1"/>
    <col min="12550" max="12553" width="5" style="2" bestFit="1" customWidth="1"/>
    <col min="12554" max="12554" width="7.453125" style="2" bestFit="1" customWidth="1"/>
    <col min="12555" max="12555" width="10.453125" style="2" bestFit="1" customWidth="1"/>
    <col min="12556" max="12556" width="8.81640625" style="2"/>
    <col min="12557" max="12558" width="12.453125" style="2" bestFit="1" customWidth="1"/>
    <col min="12559" max="12559" width="14" style="2" bestFit="1" customWidth="1"/>
    <col min="12560" max="12792" width="8.81640625" style="2"/>
    <col min="12793" max="12793" width="3.81640625" style="2" customWidth="1"/>
    <col min="12794" max="12794" width="8.81640625" style="2"/>
    <col min="12795" max="12795" width="14.453125" style="2" customWidth="1"/>
    <col min="12796" max="12796" width="38.7265625" style="2" customWidth="1"/>
    <col min="12797" max="12801" width="14" style="2" bestFit="1" customWidth="1"/>
    <col min="12802" max="12802" width="10.453125" style="2" bestFit="1" customWidth="1"/>
    <col min="12803" max="12803" width="8.81640625" style="2"/>
    <col min="12804" max="12804" width="11.26953125" style="2" bestFit="1" customWidth="1"/>
    <col min="12805" max="12805" width="5.453125" style="2" bestFit="1" customWidth="1"/>
    <col min="12806" max="12809" width="5" style="2" bestFit="1" customWidth="1"/>
    <col min="12810" max="12810" width="7.453125" style="2" bestFit="1" customWidth="1"/>
    <col min="12811" max="12811" width="10.453125" style="2" bestFit="1" customWidth="1"/>
    <col min="12812" max="12812" width="8.81640625" style="2"/>
    <col min="12813" max="12814" width="12.453125" style="2" bestFit="1" customWidth="1"/>
    <col min="12815" max="12815" width="14" style="2" bestFit="1" customWidth="1"/>
    <col min="12816" max="13048" width="8.81640625" style="2"/>
    <col min="13049" max="13049" width="3.81640625" style="2" customWidth="1"/>
    <col min="13050" max="13050" width="8.81640625" style="2"/>
    <col min="13051" max="13051" width="14.453125" style="2" customWidth="1"/>
    <col min="13052" max="13052" width="38.7265625" style="2" customWidth="1"/>
    <col min="13053" max="13057" width="14" style="2" bestFit="1" customWidth="1"/>
    <col min="13058" max="13058" width="10.453125" style="2" bestFit="1" customWidth="1"/>
    <col min="13059" max="13059" width="8.81640625" style="2"/>
    <col min="13060" max="13060" width="11.26953125" style="2" bestFit="1" customWidth="1"/>
    <col min="13061" max="13061" width="5.453125" style="2" bestFit="1" customWidth="1"/>
    <col min="13062" max="13065" width="5" style="2" bestFit="1" customWidth="1"/>
    <col min="13066" max="13066" width="7.453125" style="2" bestFit="1" customWidth="1"/>
    <col min="13067" max="13067" width="10.453125" style="2" bestFit="1" customWidth="1"/>
    <col min="13068" max="13068" width="8.81640625" style="2"/>
    <col min="13069" max="13070" width="12.453125" style="2" bestFit="1" customWidth="1"/>
    <col min="13071" max="13071" width="14" style="2" bestFit="1" customWidth="1"/>
    <col min="13072" max="13304" width="8.81640625" style="2"/>
    <col min="13305" max="13305" width="3.81640625" style="2" customWidth="1"/>
    <col min="13306" max="13306" width="8.81640625" style="2"/>
    <col min="13307" max="13307" width="14.453125" style="2" customWidth="1"/>
    <col min="13308" max="13308" width="38.7265625" style="2" customWidth="1"/>
    <col min="13309" max="13313" width="14" style="2" bestFit="1" customWidth="1"/>
    <col min="13314" max="13314" width="10.453125" style="2" bestFit="1" customWidth="1"/>
    <col min="13315" max="13315" width="8.81640625" style="2"/>
    <col min="13316" max="13316" width="11.26953125" style="2" bestFit="1" customWidth="1"/>
    <col min="13317" max="13317" width="5.453125" style="2" bestFit="1" customWidth="1"/>
    <col min="13318" max="13321" width="5" style="2" bestFit="1" customWidth="1"/>
    <col min="13322" max="13322" width="7.453125" style="2" bestFit="1" customWidth="1"/>
    <col min="13323" max="13323" width="10.453125" style="2" bestFit="1" customWidth="1"/>
    <col min="13324" max="13324" width="8.81640625" style="2"/>
    <col min="13325" max="13326" width="12.453125" style="2" bestFit="1" customWidth="1"/>
    <col min="13327" max="13327" width="14" style="2" bestFit="1" customWidth="1"/>
    <col min="13328" max="13560" width="8.81640625" style="2"/>
    <col min="13561" max="13561" width="3.81640625" style="2" customWidth="1"/>
    <col min="13562" max="13562" width="8.81640625" style="2"/>
    <col min="13563" max="13563" width="14.453125" style="2" customWidth="1"/>
    <col min="13564" max="13564" width="38.7265625" style="2" customWidth="1"/>
    <col min="13565" max="13569" width="14" style="2" bestFit="1" customWidth="1"/>
    <col min="13570" max="13570" width="10.453125" style="2" bestFit="1" customWidth="1"/>
    <col min="13571" max="13571" width="8.81640625" style="2"/>
    <col min="13572" max="13572" width="11.26953125" style="2" bestFit="1" customWidth="1"/>
    <col min="13573" max="13573" width="5.453125" style="2" bestFit="1" customWidth="1"/>
    <col min="13574" max="13577" width="5" style="2" bestFit="1" customWidth="1"/>
    <col min="13578" max="13578" width="7.453125" style="2" bestFit="1" customWidth="1"/>
    <col min="13579" max="13579" width="10.453125" style="2" bestFit="1" customWidth="1"/>
    <col min="13580" max="13580" width="8.81640625" style="2"/>
    <col min="13581" max="13582" width="12.453125" style="2" bestFit="1" customWidth="1"/>
    <col min="13583" max="13583" width="14" style="2" bestFit="1" customWidth="1"/>
    <col min="13584" max="13816" width="8.81640625" style="2"/>
    <col min="13817" max="13817" width="3.81640625" style="2" customWidth="1"/>
    <col min="13818" max="13818" width="8.81640625" style="2"/>
    <col min="13819" max="13819" width="14.453125" style="2" customWidth="1"/>
    <col min="13820" max="13820" width="38.7265625" style="2" customWidth="1"/>
    <col min="13821" max="13825" width="14" style="2" bestFit="1" customWidth="1"/>
    <col min="13826" max="13826" width="10.453125" style="2" bestFit="1" customWidth="1"/>
    <col min="13827" max="13827" width="8.81640625" style="2"/>
    <col min="13828" max="13828" width="11.26953125" style="2" bestFit="1" customWidth="1"/>
    <col min="13829" max="13829" width="5.453125" style="2" bestFit="1" customWidth="1"/>
    <col min="13830" max="13833" width="5" style="2" bestFit="1" customWidth="1"/>
    <col min="13834" max="13834" width="7.453125" style="2" bestFit="1" customWidth="1"/>
    <col min="13835" max="13835" width="10.453125" style="2" bestFit="1" customWidth="1"/>
    <col min="13836" max="13836" width="8.81640625" style="2"/>
    <col min="13837" max="13838" width="12.453125" style="2" bestFit="1" customWidth="1"/>
    <col min="13839" max="13839" width="14" style="2" bestFit="1" customWidth="1"/>
    <col min="13840" max="14072" width="8.81640625" style="2"/>
    <col min="14073" max="14073" width="3.81640625" style="2" customWidth="1"/>
    <col min="14074" max="14074" width="8.81640625" style="2"/>
    <col min="14075" max="14075" width="14.453125" style="2" customWidth="1"/>
    <col min="14076" max="14076" width="38.7265625" style="2" customWidth="1"/>
    <col min="14077" max="14081" width="14" style="2" bestFit="1" customWidth="1"/>
    <col min="14082" max="14082" width="10.453125" style="2" bestFit="1" customWidth="1"/>
    <col min="14083" max="14083" width="8.81640625" style="2"/>
    <col min="14084" max="14084" width="11.26953125" style="2" bestFit="1" customWidth="1"/>
    <col min="14085" max="14085" width="5.453125" style="2" bestFit="1" customWidth="1"/>
    <col min="14086" max="14089" width="5" style="2" bestFit="1" customWidth="1"/>
    <col min="14090" max="14090" width="7.453125" style="2" bestFit="1" customWidth="1"/>
    <col min="14091" max="14091" width="10.453125" style="2" bestFit="1" customWidth="1"/>
    <col min="14092" max="14092" width="8.81640625" style="2"/>
    <col min="14093" max="14094" width="12.453125" style="2" bestFit="1" customWidth="1"/>
    <col min="14095" max="14095" width="14" style="2" bestFit="1" customWidth="1"/>
    <col min="14096" max="14328" width="8.81640625" style="2"/>
    <col min="14329" max="14329" width="3.81640625" style="2" customWidth="1"/>
    <col min="14330" max="14330" width="8.81640625" style="2"/>
    <col min="14331" max="14331" width="14.453125" style="2" customWidth="1"/>
    <col min="14332" max="14332" width="38.7265625" style="2" customWidth="1"/>
    <col min="14333" max="14337" width="14" style="2" bestFit="1" customWidth="1"/>
    <col min="14338" max="14338" width="10.453125" style="2" bestFit="1" customWidth="1"/>
    <col min="14339" max="14339" width="8.81640625" style="2"/>
    <col min="14340" max="14340" width="11.26953125" style="2" bestFit="1" customWidth="1"/>
    <col min="14341" max="14341" width="5.453125" style="2" bestFit="1" customWidth="1"/>
    <col min="14342" max="14345" width="5" style="2" bestFit="1" customWidth="1"/>
    <col min="14346" max="14346" width="7.453125" style="2" bestFit="1" customWidth="1"/>
    <col min="14347" max="14347" width="10.453125" style="2" bestFit="1" customWidth="1"/>
    <col min="14348" max="14348" width="8.81640625" style="2"/>
    <col min="14349" max="14350" width="12.453125" style="2" bestFit="1" customWidth="1"/>
    <col min="14351" max="14351" width="14" style="2" bestFit="1" customWidth="1"/>
    <col min="14352" max="14584" width="8.81640625" style="2"/>
    <col min="14585" max="14585" width="3.81640625" style="2" customWidth="1"/>
    <col min="14586" max="14586" width="8.81640625" style="2"/>
    <col min="14587" max="14587" width="14.453125" style="2" customWidth="1"/>
    <col min="14588" max="14588" width="38.7265625" style="2" customWidth="1"/>
    <col min="14589" max="14593" width="14" style="2" bestFit="1" customWidth="1"/>
    <col min="14594" max="14594" width="10.453125" style="2" bestFit="1" customWidth="1"/>
    <col min="14595" max="14595" width="8.81640625" style="2"/>
    <col min="14596" max="14596" width="11.26953125" style="2" bestFit="1" customWidth="1"/>
    <col min="14597" max="14597" width="5.453125" style="2" bestFit="1" customWidth="1"/>
    <col min="14598" max="14601" width="5" style="2" bestFit="1" customWidth="1"/>
    <col min="14602" max="14602" width="7.453125" style="2" bestFit="1" customWidth="1"/>
    <col min="14603" max="14603" width="10.453125" style="2" bestFit="1" customWidth="1"/>
    <col min="14604" max="14604" width="8.81640625" style="2"/>
    <col min="14605" max="14606" width="12.453125" style="2" bestFit="1" customWidth="1"/>
    <col min="14607" max="14607" width="14" style="2" bestFit="1" customWidth="1"/>
    <col min="14608" max="14840" width="8.81640625" style="2"/>
    <col min="14841" max="14841" width="3.81640625" style="2" customWidth="1"/>
    <col min="14842" max="14842" width="8.81640625" style="2"/>
    <col min="14843" max="14843" width="14.453125" style="2" customWidth="1"/>
    <col min="14844" max="14844" width="38.7265625" style="2" customWidth="1"/>
    <col min="14845" max="14849" width="14" style="2" bestFit="1" customWidth="1"/>
    <col min="14850" max="14850" width="10.453125" style="2" bestFit="1" customWidth="1"/>
    <col min="14851" max="14851" width="8.81640625" style="2"/>
    <col min="14852" max="14852" width="11.26953125" style="2" bestFit="1" customWidth="1"/>
    <col min="14853" max="14853" width="5.453125" style="2" bestFit="1" customWidth="1"/>
    <col min="14854" max="14857" width="5" style="2" bestFit="1" customWidth="1"/>
    <col min="14858" max="14858" width="7.453125" style="2" bestFit="1" customWidth="1"/>
    <col min="14859" max="14859" width="10.453125" style="2" bestFit="1" customWidth="1"/>
    <col min="14860" max="14860" width="8.81640625" style="2"/>
    <col min="14861" max="14862" width="12.453125" style="2" bestFit="1" customWidth="1"/>
    <col min="14863" max="14863" width="14" style="2" bestFit="1" customWidth="1"/>
    <col min="14864" max="15096" width="8.81640625" style="2"/>
    <col min="15097" max="15097" width="3.81640625" style="2" customWidth="1"/>
    <col min="15098" max="15098" width="8.81640625" style="2"/>
    <col min="15099" max="15099" width="14.453125" style="2" customWidth="1"/>
    <col min="15100" max="15100" width="38.7265625" style="2" customWidth="1"/>
    <col min="15101" max="15105" width="14" style="2" bestFit="1" customWidth="1"/>
    <col min="15106" max="15106" width="10.453125" style="2" bestFit="1" customWidth="1"/>
    <col min="15107" max="15107" width="8.81640625" style="2"/>
    <col min="15108" max="15108" width="11.26953125" style="2" bestFit="1" customWidth="1"/>
    <col min="15109" max="15109" width="5.453125" style="2" bestFit="1" customWidth="1"/>
    <col min="15110" max="15113" width="5" style="2" bestFit="1" customWidth="1"/>
    <col min="15114" max="15114" width="7.453125" style="2" bestFit="1" customWidth="1"/>
    <col min="15115" max="15115" width="10.453125" style="2" bestFit="1" customWidth="1"/>
    <col min="15116" max="15116" width="8.81640625" style="2"/>
    <col min="15117" max="15118" width="12.453125" style="2" bestFit="1" customWidth="1"/>
    <col min="15119" max="15119" width="14" style="2" bestFit="1" customWidth="1"/>
    <col min="15120" max="15352" width="8.81640625" style="2"/>
    <col min="15353" max="15353" width="3.81640625" style="2" customWidth="1"/>
    <col min="15354" max="15354" width="8.81640625" style="2"/>
    <col min="15355" max="15355" width="14.453125" style="2" customWidth="1"/>
    <col min="15356" max="15356" width="38.7265625" style="2" customWidth="1"/>
    <col min="15357" max="15361" width="14" style="2" bestFit="1" customWidth="1"/>
    <col min="15362" max="15362" width="10.453125" style="2" bestFit="1" customWidth="1"/>
    <col min="15363" max="15363" width="8.81640625" style="2"/>
    <col min="15364" max="15364" width="11.26953125" style="2" bestFit="1" customWidth="1"/>
    <col min="15365" max="15365" width="5.453125" style="2" bestFit="1" customWidth="1"/>
    <col min="15366" max="15369" width="5" style="2" bestFit="1" customWidth="1"/>
    <col min="15370" max="15370" width="7.453125" style="2" bestFit="1" customWidth="1"/>
    <col min="15371" max="15371" width="10.453125" style="2" bestFit="1" customWidth="1"/>
    <col min="15372" max="15372" width="8.81640625" style="2"/>
    <col min="15373" max="15374" width="12.453125" style="2" bestFit="1" customWidth="1"/>
    <col min="15375" max="15375" width="14" style="2" bestFit="1" customWidth="1"/>
    <col min="15376" max="15608" width="8.81640625" style="2"/>
    <col min="15609" max="15609" width="3.81640625" style="2" customWidth="1"/>
    <col min="15610" max="15610" width="8.81640625" style="2"/>
    <col min="15611" max="15611" width="14.453125" style="2" customWidth="1"/>
    <col min="15612" max="15612" width="38.7265625" style="2" customWidth="1"/>
    <col min="15613" max="15617" width="14" style="2" bestFit="1" customWidth="1"/>
    <col min="15618" max="15618" width="10.453125" style="2" bestFit="1" customWidth="1"/>
    <col min="15619" max="15619" width="8.81640625" style="2"/>
    <col min="15620" max="15620" width="11.26953125" style="2" bestFit="1" customWidth="1"/>
    <col min="15621" max="15621" width="5.453125" style="2" bestFit="1" customWidth="1"/>
    <col min="15622" max="15625" width="5" style="2" bestFit="1" customWidth="1"/>
    <col min="15626" max="15626" width="7.453125" style="2" bestFit="1" customWidth="1"/>
    <col min="15627" max="15627" width="10.453125" style="2" bestFit="1" customWidth="1"/>
    <col min="15628" max="15628" width="8.81640625" style="2"/>
    <col min="15629" max="15630" width="12.453125" style="2" bestFit="1" customWidth="1"/>
    <col min="15631" max="15631" width="14" style="2" bestFit="1" customWidth="1"/>
    <col min="15632" max="15864" width="8.81640625" style="2"/>
    <col min="15865" max="15865" width="3.81640625" style="2" customWidth="1"/>
    <col min="15866" max="15866" width="8.81640625" style="2"/>
    <col min="15867" max="15867" width="14.453125" style="2" customWidth="1"/>
    <col min="15868" max="15868" width="38.7265625" style="2" customWidth="1"/>
    <col min="15869" max="15873" width="14" style="2" bestFit="1" customWidth="1"/>
    <col min="15874" max="15874" width="10.453125" style="2" bestFit="1" customWidth="1"/>
    <col min="15875" max="15875" width="8.81640625" style="2"/>
    <col min="15876" max="15876" width="11.26953125" style="2" bestFit="1" customWidth="1"/>
    <col min="15877" max="15877" width="5.453125" style="2" bestFit="1" customWidth="1"/>
    <col min="15878" max="15881" width="5" style="2" bestFit="1" customWidth="1"/>
    <col min="15882" max="15882" width="7.453125" style="2" bestFit="1" customWidth="1"/>
    <col min="15883" max="15883" width="10.453125" style="2" bestFit="1" customWidth="1"/>
    <col min="15884" max="15884" width="8.81640625" style="2"/>
    <col min="15885" max="15886" width="12.453125" style="2" bestFit="1" customWidth="1"/>
    <col min="15887" max="15887" width="14" style="2" bestFit="1" customWidth="1"/>
    <col min="15888" max="16120" width="8.81640625" style="2"/>
    <col min="16121" max="16121" width="3.81640625" style="2" customWidth="1"/>
    <col min="16122" max="16122" width="8.81640625" style="2"/>
    <col min="16123" max="16123" width="14.453125" style="2" customWidth="1"/>
    <col min="16124" max="16124" width="38.7265625" style="2" customWidth="1"/>
    <col min="16125" max="16129" width="14" style="2" bestFit="1" customWidth="1"/>
    <col min="16130" max="16130" width="10.453125" style="2" bestFit="1" customWidth="1"/>
    <col min="16131" max="16131" width="8.81640625" style="2"/>
    <col min="16132" max="16132" width="11.26953125" style="2" bestFit="1" customWidth="1"/>
    <col min="16133" max="16133" width="5.453125" style="2" bestFit="1" customWidth="1"/>
    <col min="16134" max="16137" width="5" style="2" bestFit="1" customWidth="1"/>
    <col min="16138" max="16138" width="7.453125" style="2" bestFit="1" customWidth="1"/>
    <col min="16139" max="16139" width="10.453125" style="2" bestFit="1" customWidth="1"/>
    <col min="16140" max="16140" width="8.81640625" style="2"/>
    <col min="16141" max="16142" width="12.453125" style="2" bestFit="1" customWidth="1"/>
    <col min="16143" max="16143" width="14" style="2" bestFit="1" customWidth="1"/>
    <col min="16144" max="16384" width="8.81640625" style="2"/>
  </cols>
  <sheetData>
    <row r="1" spans="1:25">
      <c r="E1" s="34" t="s">
        <v>272</v>
      </c>
      <c r="F1" s="20"/>
      <c r="G1" s="20"/>
      <c r="H1" s="20"/>
      <c r="I1" s="20"/>
      <c r="J1" s="20"/>
    </row>
    <row r="2" spans="1:25">
      <c r="A2" s="1"/>
      <c r="E2" s="34" t="s">
        <v>273</v>
      </c>
      <c r="G2" s="290">
        <v>44927</v>
      </c>
      <c r="H2" s="291" t="s">
        <v>274</v>
      </c>
      <c r="I2" s="290">
        <v>46752</v>
      </c>
      <c r="J2" s="20"/>
    </row>
    <row r="3" spans="1:25" ht="6.5" customHeight="1" thickBot="1">
      <c r="A3" s="1"/>
      <c r="G3" s="289"/>
      <c r="H3" s="81"/>
      <c r="I3" s="289"/>
    </row>
    <row r="4" spans="1:25" ht="25.5" customHeight="1" thickBot="1">
      <c r="E4" s="402" t="s">
        <v>199</v>
      </c>
      <c r="F4" s="403"/>
      <c r="G4" s="403"/>
      <c r="H4" s="403"/>
      <c r="I4" s="403"/>
      <c r="J4" s="404"/>
      <c r="U4" s="81"/>
      <c r="V4" s="81"/>
    </row>
    <row r="5" spans="1:25" ht="15" thickBot="1">
      <c r="E5" s="4" t="s">
        <v>41</v>
      </c>
      <c r="F5" s="5" t="s">
        <v>40</v>
      </c>
      <c r="G5" s="5" t="s">
        <v>39</v>
      </c>
      <c r="H5" s="5" t="s">
        <v>38</v>
      </c>
      <c r="I5" s="5" t="s">
        <v>37</v>
      </c>
      <c r="J5" s="6" t="s">
        <v>49</v>
      </c>
      <c r="L5" s="302" t="s">
        <v>163</v>
      </c>
      <c r="M5" s="92" t="s">
        <v>118</v>
      </c>
      <c r="N5" s="7" t="s">
        <v>36</v>
      </c>
      <c r="O5" s="7" t="s">
        <v>35</v>
      </c>
      <c r="P5" s="7" t="s">
        <v>34</v>
      </c>
      <c r="Q5" s="7" t="s">
        <v>33</v>
      </c>
      <c r="R5" s="7" t="s">
        <v>32</v>
      </c>
      <c r="S5" s="8" t="s">
        <v>31</v>
      </c>
      <c r="U5" s="81" t="s">
        <v>75</v>
      </c>
      <c r="V5" s="81"/>
    </row>
    <row r="6" spans="1:25">
      <c r="A6" s="9" t="s">
        <v>30</v>
      </c>
      <c r="B6" s="10" t="s">
        <v>42</v>
      </c>
      <c r="C6" s="10"/>
      <c r="D6" s="10"/>
      <c r="E6" s="11"/>
      <c r="F6" s="11"/>
      <c r="G6" s="12"/>
      <c r="H6" s="12"/>
      <c r="I6" s="12"/>
      <c r="J6" s="13"/>
      <c r="L6" s="87" t="s">
        <v>275</v>
      </c>
      <c r="M6" s="299" t="s">
        <v>276</v>
      </c>
      <c r="N6" s="15"/>
      <c r="O6" s="15"/>
      <c r="P6" s="15"/>
      <c r="Q6" s="15"/>
      <c r="R6" s="15"/>
      <c r="S6" s="16"/>
    </row>
    <row r="7" spans="1:25">
      <c r="A7" s="17"/>
      <c r="B7" s="298" t="s">
        <v>326</v>
      </c>
      <c r="C7" s="184" t="s">
        <v>190</v>
      </c>
      <c r="D7" s="26" t="s">
        <v>165</v>
      </c>
      <c r="E7" s="38">
        <f>$M7*N7</f>
        <v>21807.184618333333</v>
      </c>
      <c r="F7" s="38">
        <f>$M7*O7*$S$7</f>
        <v>45795.0876985</v>
      </c>
      <c r="G7" s="38">
        <f>$M7*P7*$S$7^2</f>
        <v>48084.842083424999</v>
      </c>
      <c r="H7" s="38">
        <f>$M7*Q7*$S$7^3</f>
        <v>50489.084187596251</v>
      </c>
      <c r="I7" s="38">
        <f>$M7*R7*$S$7^4</f>
        <v>53013.538396976059</v>
      </c>
      <c r="J7" s="19">
        <f t="shared" ref="J7" si="0">SUM(E7:I7)</f>
        <v>219189.73698483064</v>
      </c>
      <c r="L7" s="90">
        <v>261686.21541999999</v>
      </c>
      <c r="M7" s="94">
        <f>+L7/12</f>
        <v>21807.184618333333</v>
      </c>
      <c r="N7" s="75">
        <v>1</v>
      </c>
      <c r="O7" s="75">
        <v>2</v>
      </c>
      <c r="P7" s="75">
        <v>2</v>
      </c>
      <c r="Q7" s="75">
        <v>2</v>
      </c>
      <c r="R7" s="75">
        <v>2</v>
      </c>
      <c r="S7" s="325">
        <v>1.05</v>
      </c>
      <c r="U7" s="153">
        <f>+E7/$L$7</f>
        <v>8.3333333333333329E-2</v>
      </c>
      <c r="V7" s="153">
        <f t="shared" ref="V7:Y7" si="1">+F7/$L$7</f>
        <v>0.17499999999999999</v>
      </c>
      <c r="W7" s="153">
        <f t="shared" si="1"/>
        <v>0.18375</v>
      </c>
      <c r="X7" s="153">
        <f t="shared" si="1"/>
        <v>0.19293750000000001</v>
      </c>
      <c r="Y7" s="153">
        <f t="shared" si="1"/>
        <v>0.20258437499999998</v>
      </c>
    </row>
    <row r="8" spans="1:25">
      <c r="A8" s="17"/>
      <c r="B8" s="297" t="s">
        <v>192</v>
      </c>
      <c r="C8" s="291" t="s">
        <v>191</v>
      </c>
      <c r="D8" s="20" t="s">
        <v>79</v>
      </c>
      <c r="E8" s="38">
        <f t="shared" ref="E8:E11" si="2">$M8*N8</f>
        <v>0</v>
      </c>
      <c r="F8" s="38">
        <f t="shared" ref="F8:F11" si="3">$M8*O8*$S$7</f>
        <v>0</v>
      </c>
      <c r="G8" s="38">
        <f t="shared" ref="G8:G11" si="4">$M8*P8*$S$7^2</f>
        <v>0</v>
      </c>
      <c r="H8" s="38">
        <f t="shared" ref="H8:H11" si="5">$M8*Q8*$S$7^3</f>
        <v>0</v>
      </c>
      <c r="I8" s="38">
        <f t="shared" ref="I8:I11" si="6">$M8*R8*$S$7^4</f>
        <v>0</v>
      </c>
      <c r="J8" s="19">
        <f t="shared" ref="J8:J11" si="7">SUM(E8:I8)</f>
        <v>0</v>
      </c>
      <c r="L8" s="90"/>
      <c r="M8" s="94">
        <v>0</v>
      </c>
      <c r="N8" s="75">
        <v>0</v>
      </c>
      <c r="O8" s="75">
        <v>0</v>
      </c>
      <c r="P8" s="75">
        <v>1</v>
      </c>
      <c r="Q8" s="75">
        <v>3</v>
      </c>
      <c r="R8" s="75">
        <v>0</v>
      </c>
      <c r="S8" s="16"/>
    </row>
    <row r="9" spans="1:25" hidden="1">
      <c r="A9" s="17"/>
      <c r="B9" s="297" t="s">
        <v>192</v>
      </c>
      <c r="C9" s="291" t="s">
        <v>191</v>
      </c>
      <c r="D9" s="20" t="s">
        <v>79</v>
      </c>
      <c r="E9" s="38">
        <f t="shared" si="2"/>
        <v>0</v>
      </c>
      <c r="F9" s="38">
        <f t="shared" si="3"/>
        <v>0</v>
      </c>
      <c r="G9" s="38">
        <f t="shared" si="4"/>
        <v>0</v>
      </c>
      <c r="H9" s="38">
        <f t="shared" si="5"/>
        <v>0</v>
      </c>
      <c r="I9" s="38">
        <f t="shared" si="6"/>
        <v>0</v>
      </c>
      <c r="J9" s="19">
        <f t="shared" si="7"/>
        <v>0</v>
      </c>
      <c r="L9" s="90"/>
      <c r="M9" s="94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16"/>
    </row>
    <row r="10" spans="1:25" hidden="1">
      <c r="A10" s="17"/>
      <c r="B10" s="297" t="s">
        <v>192</v>
      </c>
      <c r="C10" s="291" t="s">
        <v>191</v>
      </c>
      <c r="D10" s="20" t="s">
        <v>79</v>
      </c>
      <c r="E10" s="38">
        <f t="shared" si="2"/>
        <v>0</v>
      </c>
      <c r="F10" s="38">
        <f t="shared" si="3"/>
        <v>0</v>
      </c>
      <c r="G10" s="38">
        <f t="shared" si="4"/>
        <v>0</v>
      </c>
      <c r="H10" s="38">
        <f t="shared" si="5"/>
        <v>0</v>
      </c>
      <c r="I10" s="38">
        <f t="shared" si="6"/>
        <v>0</v>
      </c>
      <c r="J10" s="19">
        <f t="shared" si="7"/>
        <v>0</v>
      </c>
      <c r="L10" s="90"/>
      <c r="M10" s="99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16"/>
    </row>
    <row r="11" spans="1:25" hidden="1">
      <c r="A11" s="17"/>
      <c r="B11" s="297" t="s">
        <v>192</v>
      </c>
      <c r="C11" s="291" t="s">
        <v>281</v>
      </c>
      <c r="D11" s="20" t="s">
        <v>79</v>
      </c>
      <c r="E11" s="38">
        <f t="shared" si="2"/>
        <v>0</v>
      </c>
      <c r="F11" s="38">
        <f t="shared" si="3"/>
        <v>0</v>
      </c>
      <c r="G11" s="38">
        <f t="shared" si="4"/>
        <v>0</v>
      </c>
      <c r="H11" s="38">
        <f t="shared" si="5"/>
        <v>0</v>
      </c>
      <c r="I11" s="38">
        <f t="shared" si="6"/>
        <v>0</v>
      </c>
      <c r="J11" s="19">
        <f t="shared" si="7"/>
        <v>0</v>
      </c>
      <c r="L11" s="90"/>
      <c r="M11" s="94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16"/>
    </row>
    <row r="12" spans="1:25">
      <c r="A12" s="17"/>
      <c r="B12" s="21" t="s">
        <v>164</v>
      </c>
      <c r="C12" s="18"/>
      <c r="D12" s="18"/>
      <c r="E12" s="22">
        <f>SUM(E7:E11)</f>
        <v>21807.184618333333</v>
      </c>
      <c r="F12" s="22">
        <f t="shared" ref="F12:I12" si="8">SUM(F7:F11)</f>
        <v>45795.0876985</v>
      </c>
      <c r="G12" s="22">
        <f t="shared" si="8"/>
        <v>48084.842083424999</v>
      </c>
      <c r="H12" s="22">
        <f t="shared" si="8"/>
        <v>50489.084187596251</v>
      </c>
      <c r="I12" s="22">
        <f t="shared" si="8"/>
        <v>53013.538396976059</v>
      </c>
      <c r="J12" s="19">
        <f t="shared" ref="J12:J65" si="9">SUM(E12:I12)</f>
        <v>219189.73698483064</v>
      </c>
      <c r="L12" s="14"/>
      <c r="M12" s="88"/>
      <c r="N12" s="187"/>
      <c r="O12" s="187"/>
      <c r="P12" s="187"/>
      <c r="Q12" s="187"/>
      <c r="R12" s="187"/>
      <c r="S12" s="16"/>
    </row>
    <row r="13" spans="1:25">
      <c r="A13" s="23" t="s">
        <v>29</v>
      </c>
      <c r="B13" s="24" t="s">
        <v>83</v>
      </c>
      <c r="C13" s="24"/>
      <c r="D13" s="24"/>
      <c r="E13" s="25"/>
      <c r="F13" s="25"/>
      <c r="G13" s="25"/>
      <c r="H13" s="25"/>
      <c r="I13" s="25"/>
      <c r="J13" s="19"/>
      <c r="L13" s="14"/>
      <c r="M13" s="101"/>
      <c r="N13" s="187"/>
      <c r="O13" s="187"/>
      <c r="P13" s="187"/>
      <c r="Q13" s="187"/>
      <c r="R13" s="187"/>
      <c r="S13" s="16"/>
    </row>
    <row r="14" spans="1:25">
      <c r="A14" s="17"/>
      <c r="B14" s="21" t="s">
        <v>51</v>
      </c>
      <c r="C14" s="26"/>
      <c r="D14" s="26"/>
      <c r="E14" s="38">
        <f t="shared" ref="E14:E21" si="10">$M14*N14</f>
        <v>0</v>
      </c>
      <c r="F14" s="38">
        <f t="shared" ref="F14:F21" si="11">$M14*O14*$S$7</f>
        <v>0</v>
      </c>
      <c r="G14" s="38">
        <f t="shared" ref="G14:G21" si="12">$M14*P14*$S$7^2</f>
        <v>0</v>
      </c>
      <c r="H14" s="38">
        <f t="shared" ref="H14:H21" si="13">$M14*Q14*$S$7^3</f>
        <v>0</v>
      </c>
      <c r="I14" s="38">
        <f t="shared" ref="I14:I21" si="14">$M14*R14*$S$7^4</f>
        <v>0</v>
      </c>
      <c r="J14" s="19">
        <f t="shared" si="9"/>
        <v>0</v>
      </c>
      <c r="L14" s="91"/>
      <c r="M14" s="100">
        <v>5100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16"/>
    </row>
    <row r="15" spans="1:25" ht="15.75" customHeight="1">
      <c r="A15" s="17"/>
      <c r="B15" s="21" t="s">
        <v>50</v>
      </c>
      <c r="C15" s="18"/>
      <c r="D15" s="18"/>
      <c r="E15" s="38">
        <f t="shared" si="10"/>
        <v>0</v>
      </c>
      <c r="F15" s="38">
        <f t="shared" si="11"/>
        <v>0</v>
      </c>
      <c r="G15" s="38">
        <f t="shared" si="12"/>
        <v>0</v>
      </c>
      <c r="H15" s="38">
        <f t="shared" si="13"/>
        <v>0</v>
      </c>
      <c r="I15" s="38">
        <f t="shared" si="14"/>
        <v>0</v>
      </c>
      <c r="J15" s="19">
        <f t="shared" si="9"/>
        <v>0</v>
      </c>
      <c r="L15" s="91"/>
      <c r="M15" s="95">
        <v>5000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16"/>
    </row>
    <row r="16" spans="1:25">
      <c r="A16" s="17"/>
      <c r="B16" s="21" t="s">
        <v>277</v>
      </c>
      <c r="C16" s="18"/>
      <c r="D16" s="18"/>
      <c r="E16" s="38">
        <f t="shared" si="10"/>
        <v>40382</v>
      </c>
      <c r="F16" s="38">
        <f t="shared" si="11"/>
        <v>42401.1</v>
      </c>
      <c r="G16" s="38">
        <f t="shared" si="12"/>
        <v>44521.154999999999</v>
      </c>
      <c r="H16" s="38">
        <f t="shared" si="13"/>
        <v>46747.212750000006</v>
      </c>
      <c r="I16" s="38">
        <f t="shared" si="14"/>
        <v>49084.573387500001</v>
      </c>
      <c r="J16" s="19">
        <f t="shared" si="9"/>
        <v>223136.04113750003</v>
      </c>
      <c r="L16" s="91">
        <v>40382</v>
      </c>
      <c r="M16" s="95">
        <f>+L16/12</f>
        <v>3365.1666666666665</v>
      </c>
      <c r="N16" s="75">
        <v>12</v>
      </c>
      <c r="O16" s="75">
        <v>12</v>
      </c>
      <c r="P16" s="75">
        <v>12</v>
      </c>
      <c r="Q16" s="75">
        <v>12</v>
      </c>
      <c r="R16" s="75">
        <v>12</v>
      </c>
      <c r="S16" s="16"/>
      <c r="U16" s="28" t="s">
        <v>178</v>
      </c>
    </row>
    <row r="17" spans="1:21">
      <c r="A17" s="17"/>
      <c r="B17" s="21" t="s">
        <v>278</v>
      </c>
      <c r="C17" s="18"/>
      <c r="D17" s="18"/>
      <c r="E17" s="38">
        <f t="shared" si="10"/>
        <v>41253</v>
      </c>
      <c r="F17" s="38">
        <f t="shared" si="11"/>
        <v>43315.65</v>
      </c>
      <c r="G17" s="38">
        <f t="shared" si="12"/>
        <v>45481.432500000003</v>
      </c>
      <c r="H17" s="38">
        <f t="shared" si="13"/>
        <v>47755.504125000007</v>
      </c>
      <c r="I17" s="38">
        <f t="shared" si="14"/>
        <v>50143.27933125</v>
      </c>
      <c r="J17" s="19">
        <f t="shared" si="9"/>
        <v>227948.86595625</v>
      </c>
      <c r="L17" s="91">
        <v>41253</v>
      </c>
      <c r="M17" s="95">
        <f t="shared" ref="M17:M18" si="15">+L17/12</f>
        <v>3437.75</v>
      </c>
      <c r="N17" s="75">
        <v>12</v>
      </c>
      <c r="O17" s="75">
        <v>12</v>
      </c>
      <c r="P17" s="75">
        <v>12</v>
      </c>
      <c r="Q17" s="75">
        <v>12</v>
      </c>
      <c r="R17" s="75">
        <v>12</v>
      </c>
      <c r="S17" s="16"/>
      <c r="U17" s="28" t="s">
        <v>96</v>
      </c>
    </row>
    <row r="18" spans="1:21">
      <c r="A18" s="17"/>
      <c r="B18" s="21" t="s">
        <v>279</v>
      </c>
      <c r="C18" s="18"/>
      <c r="D18" s="18"/>
      <c r="E18" s="38">
        <f t="shared" si="10"/>
        <v>42124</v>
      </c>
      <c r="F18" s="38">
        <f t="shared" si="11"/>
        <v>44230.200000000004</v>
      </c>
      <c r="G18" s="38">
        <f t="shared" si="12"/>
        <v>46441.71</v>
      </c>
      <c r="H18" s="38">
        <f t="shared" si="13"/>
        <v>48763.795500000007</v>
      </c>
      <c r="I18" s="38">
        <f t="shared" si="14"/>
        <v>51201.985274999999</v>
      </c>
      <c r="J18" s="19">
        <f t="shared" si="9"/>
        <v>232761.69077500002</v>
      </c>
      <c r="L18" s="91">
        <v>42124</v>
      </c>
      <c r="M18" s="95">
        <f t="shared" si="15"/>
        <v>3510.3333333333335</v>
      </c>
      <c r="N18" s="75">
        <v>12</v>
      </c>
      <c r="O18" s="75">
        <v>12</v>
      </c>
      <c r="P18" s="75">
        <v>12</v>
      </c>
      <c r="Q18" s="75">
        <v>12</v>
      </c>
      <c r="R18" s="75">
        <v>12</v>
      </c>
      <c r="S18" s="16"/>
      <c r="U18" s="28" t="s">
        <v>179</v>
      </c>
    </row>
    <row r="19" spans="1:21">
      <c r="A19" s="17"/>
      <c r="B19" s="21" t="s">
        <v>28</v>
      </c>
      <c r="C19" s="18"/>
      <c r="D19" s="18"/>
      <c r="E19" s="38">
        <f t="shared" si="10"/>
        <v>9270</v>
      </c>
      <c r="F19" s="38">
        <f t="shared" si="11"/>
        <v>9733.5</v>
      </c>
      <c r="G19" s="38">
        <f t="shared" si="12"/>
        <v>10220.175000000001</v>
      </c>
      <c r="H19" s="38">
        <f t="shared" si="13"/>
        <v>10731.183750000002</v>
      </c>
      <c r="I19" s="38">
        <f t="shared" si="14"/>
        <v>11267.742937499999</v>
      </c>
      <c r="J19" s="19">
        <f t="shared" si="9"/>
        <v>51222.601687500006</v>
      </c>
      <c r="L19" s="91"/>
      <c r="M19" s="98">
        <v>15.45</v>
      </c>
      <c r="N19" s="75">
        <f>10*4*9+20*4*3</f>
        <v>600</v>
      </c>
      <c r="O19" s="75">
        <f t="shared" ref="O19:R19" si="16">10*4*9+20*4*3</f>
        <v>600</v>
      </c>
      <c r="P19" s="75">
        <f t="shared" si="16"/>
        <v>600</v>
      </c>
      <c r="Q19" s="75">
        <f t="shared" si="16"/>
        <v>600</v>
      </c>
      <c r="R19" s="75">
        <f t="shared" si="16"/>
        <v>600</v>
      </c>
      <c r="S19" s="16"/>
      <c r="U19" s="97" t="s">
        <v>78</v>
      </c>
    </row>
    <row r="20" spans="1:21">
      <c r="A20" s="17"/>
      <c r="B20" s="21" t="s">
        <v>27</v>
      </c>
      <c r="C20" s="18"/>
      <c r="D20" s="18"/>
      <c r="E20" s="38">
        <f t="shared" si="10"/>
        <v>0</v>
      </c>
      <c r="F20" s="38">
        <f t="shared" si="11"/>
        <v>0</v>
      </c>
      <c r="G20" s="38">
        <f t="shared" si="12"/>
        <v>0</v>
      </c>
      <c r="H20" s="38">
        <f t="shared" si="13"/>
        <v>0</v>
      </c>
      <c r="I20" s="38">
        <f t="shared" si="14"/>
        <v>0</v>
      </c>
      <c r="J20" s="19">
        <f t="shared" si="9"/>
        <v>0</v>
      </c>
      <c r="L20" s="91"/>
      <c r="M20" s="95">
        <v>3000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16"/>
    </row>
    <row r="21" spans="1:21">
      <c r="A21" s="17"/>
      <c r="B21" s="21" t="s">
        <v>26</v>
      </c>
      <c r="C21" s="18"/>
      <c r="D21" s="18"/>
      <c r="E21" s="38">
        <f t="shared" si="10"/>
        <v>0</v>
      </c>
      <c r="F21" s="38">
        <f t="shared" si="11"/>
        <v>0</v>
      </c>
      <c r="G21" s="38">
        <f t="shared" si="12"/>
        <v>0</v>
      </c>
      <c r="H21" s="38">
        <f t="shared" si="13"/>
        <v>0</v>
      </c>
      <c r="I21" s="38">
        <f t="shared" si="14"/>
        <v>0</v>
      </c>
      <c r="J21" s="19">
        <f t="shared" si="9"/>
        <v>0</v>
      </c>
      <c r="L21" s="27"/>
      <c r="M21" s="98">
        <v>10</v>
      </c>
      <c r="N21" s="75"/>
      <c r="O21" s="75"/>
      <c r="P21" s="75"/>
      <c r="Q21" s="75"/>
      <c r="R21" s="75"/>
      <c r="S21" s="16"/>
    </row>
    <row r="22" spans="1:21" s="34" customFormat="1">
      <c r="A22" s="30"/>
      <c r="B22" s="31" t="s">
        <v>25</v>
      </c>
      <c r="C22" s="31"/>
      <c r="D22" s="31"/>
      <c r="E22" s="32">
        <f>E12+SUM(E14:E21)</f>
        <v>154836.18461833333</v>
      </c>
      <c r="F22" s="32">
        <f>F12+SUM(F14:F21)</f>
        <v>185475.5376985</v>
      </c>
      <c r="G22" s="32">
        <f>G12+SUM(G14:G21)</f>
        <v>194749.31458342497</v>
      </c>
      <c r="H22" s="32">
        <f>H12+SUM(H14:H21)</f>
        <v>204486.78031259627</v>
      </c>
      <c r="I22" s="32">
        <f>I12+SUM(I14:I21)</f>
        <v>214711.11932822608</v>
      </c>
      <c r="J22" s="33">
        <f t="shared" si="9"/>
        <v>954258.93654108059</v>
      </c>
      <c r="L22" s="35"/>
      <c r="M22" s="89"/>
      <c r="N22" s="52"/>
      <c r="O22" s="52"/>
      <c r="P22" s="52"/>
      <c r="Q22" s="52"/>
      <c r="R22" s="52"/>
      <c r="S22" s="53"/>
    </row>
    <row r="23" spans="1:21">
      <c r="A23" s="17" t="s">
        <v>24</v>
      </c>
      <c r="B23" s="18" t="s">
        <v>44</v>
      </c>
      <c r="C23" s="18"/>
      <c r="D23" s="18"/>
      <c r="E23" s="29"/>
      <c r="F23" s="29"/>
      <c r="G23" s="29"/>
      <c r="H23" s="29"/>
      <c r="I23" s="29"/>
      <c r="J23" s="19"/>
      <c r="L23" s="14"/>
      <c r="M23" s="88"/>
      <c r="N23" s="15"/>
      <c r="O23" s="15"/>
      <c r="P23" s="15"/>
      <c r="Q23" s="15"/>
      <c r="R23" s="15"/>
      <c r="S23" s="16"/>
    </row>
    <row r="24" spans="1:21">
      <c r="A24" s="17"/>
      <c r="B24" s="21" t="s">
        <v>302</v>
      </c>
      <c r="C24" s="18"/>
      <c r="D24" s="18"/>
      <c r="E24" s="22">
        <f>ROUND(($S26*(E12)),0)</f>
        <v>1657</v>
      </c>
      <c r="F24" s="22">
        <f>ROUND(($S26*(F12)),0)</f>
        <v>3480</v>
      </c>
      <c r="G24" s="22">
        <f>ROUND(($S26*(G12)),0)</f>
        <v>3654</v>
      </c>
      <c r="H24" s="22">
        <f>ROUND(($S26*(H12)),0)</f>
        <v>3837</v>
      </c>
      <c r="I24" s="22">
        <f>ROUND(($S26*(I12)),0)</f>
        <v>4029</v>
      </c>
      <c r="J24" s="19">
        <f t="shared" si="9"/>
        <v>16657</v>
      </c>
      <c r="L24" s="14"/>
      <c r="M24" s="88"/>
      <c r="N24" s="15"/>
      <c r="O24" s="15"/>
      <c r="P24" s="15"/>
      <c r="Q24" s="15"/>
      <c r="R24" s="15"/>
      <c r="S24" s="16"/>
    </row>
    <row r="25" spans="1:21">
      <c r="A25" s="17"/>
      <c r="B25" s="21" t="s">
        <v>166</v>
      </c>
      <c r="C25" s="18"/>
      <c r="D25" s="18"/>
      <c r="E25" s="22">
        <f>+(E14+E15)*$S$25</f>
        <v>0</v>
      </c>
      <c r="F25" s="22">
        <f>+(F14+F15)*$S$25</f>
        <v>0</v>
      </c>
      <c r="G25" s="22">
        <f>+(G14+G15)*$S$25</f>
        <v>0</v>
      </c>
      <c r="H25" s="22">
        <f>+(H14+H15)*$S$25</f>
        <v>0</v>
      </c>
      <c r="I25" s="22">
        <f>+(I14+I15)*$S$25</f>
        <v>0</v>
      </c>
      <c r="J25" s="19">
        <f t="shared" si="9"/>
        <v>0</v>
      </c>
      <c r="L25" s="14"/>
      <c r="M25" s="88"/>
      <c r="N25" s="15"/>
      <c r="O25" s="15"/>
      <c r="P25" s="15"/>
      <c r="Q25" s="15"/>
      <c r="R25" s="15"/>
      <c r="S25" s="326">
        <v>0.29899999999999999</v>
      </c>
      <c r="U25" s="2" t="s">
        <v>111</v>
      </c>
    </row>
    <row r="26" spans="1:21">
      <c r="A26" s="17"/>
      <c r="B26" s="21" t="s">
        <v>52</v>
      </c>
      <c r="C26" s="18"/>
      <c r="D26" s="18"/>
      <c r="E26" s="22">
        <f>ROUND((E16+E17+E18)*$S27,0)</f>
        <v>33415</v>
      </c>
      <c r="F26" s="22">
        <f>ROUND((F16+F17+F18)*$S27,0)</f>
        <v>35086</v>
      </c>
      <c r="G26" s="22">
        <f>ROUND((G16+G17+G18)*$S27,0)</f>
        <v>36840</v>
      </c>
      <c r="H26" s="22">
        <f>ROUND((H16+H17+H18)*$S27,0)</f>
        <v>38682</v>
      </c>
      <c r="I26" s="22">
        <f>ROUND((I16+I17+I18)*$S27,0)</f>
        <v>40616</v>
      </c>
      <c r="J26" s="19">
        <f t="shared" si="9"/>
        <v>184639</v>
      </c>
      <c r="L26" s="14"/>
      <c r="M26" s="88"/>
      <c r="N26" s="15"/>
      <c r="O26" s="15"/>
      <c r="P26" s="15"/>
      <c r="Q26" s="15"/>
      <c r="R26" s="15"/>
      <c r="S26" s="326">
        <v>7.5999999999999998E-2</v>
      </c>
      <c r="U26" s="2" t="s">
        <v>80</v>
      </c>
    </row>
    <row r="27" spans="1:21">
      <c r="A27" s="17"/>
      <c r="B27" s="21" t="s">
        <v>82</v>
      </c>
      <c r="C27" s="18"/>
      <c r="D27" s="18"/>
      <c r="E27" s="22">
        <f>ROUND(E19*$S26,0)</f>
        <v>705</v>
      </c>
      <c r="F27" s="22">
        <f>ROUND(F19*$S26,0)</f>
        <v>740</v>
      </c>
      <c r="G27" s="22">
        <f>ROUND(G19*$S26,0)</f>
        <v>777</v>
      </c>
      <c r="H27" s="22">
        <f>ROUND(H19*$S26,0)</f>
        <v>816</v>
      </c>
      <c r="I27" s="22">
        <f>ROUND(I19*$S26,0)</f>
        <v>856</v>
      </c>
      <c r="J27" s="19">
        <f t="shared" si="9"/>
        <v>3894</v>
      </c>
      <c r="L27" s="14"/>
      <c r="M27" s="88"/>
      <c r="N27" s="15"/>
      <c r="O27" s="15"/>
      <c r="P27" s="15"/>
      <c r="Q27" s="15"/>
      <c r="R27" s="15"/>
      <c r="S27" s="326">
        <v>0.27</v>
      </c>
      <c r="U27" s="2" t="s">
        <v>81</v>
      </c>
    </row>
    <row r="28" spans="1:21">
      <c r="A28" s="17"/>
      <c r="B28" s="21" t="s">
        <v>109</v>
      </c>
      <c r="C28" s="18"/>
      <c r="D28" s="18"/>
      <c r="E28" s="22">
        <f>+E20*$S$28</f>
        <v>0</v>
      </c>
      <c r="F28" s="22">
        <f>+F20*$S$28</f>
        <v>0</v>
      </c>
      <c r="G28" s="22">
        <f>+G20*$S$28</f>
        <v>0</v>
      </c>
      <c r="H28" s="22">
        <f>+H20*$S$28</f>
        <v>0</v>
      </c>
      <c r="I28" s="22">
        <f>+I20*$S$28</f>
        <v>0</v>
      </c>
      <c r="J28" s="19">
        <f t="shared" si="9"/>
        <v>0</v>
      </c>
      <c r="L28" s="14"/>
      <c r="M28" s="88"/>
      <c r="N28" s="15"/>
      <c r="O28" s="15"/>
      <c r="P28" s="15"/>
      <c r="Q28" s="15"/>
      <c r="R28" s="15"/>
      <c r="S28" s="326">
        <v>0.35599999999999998</v>
      </c>
      <c r="U28" s="2" t="s">
        <v>110</v>
      </c>
    </row>
    <row r="29" spans="1:21">
      <c r="A29" s="17"/>
      <c r="B29" s="18" t="s">
        <v>46</v>
      </c>
      <c r="C29" s="18"/>
      <c r="D29" s="18"/>
      <c r="E29" s="22">
        <f>SUM(E24:E28)</f>
        <v>35777</v>
      </c>
      <c r="F29" s="22">
        <f t="shared" ref="F29:I29" si="17">SUM(F24:F28)</f>
        <v>39306</v>
      </c>
      <c r="G29" s="22">
        <f t="shared" si="17"/>
        <v>41271</v>
      </c>
      <c r="H29" s="22">
        <f t="shared" si="17"/>
        <v>43335</v>
      </c>
      <c r="I29" s="22">
        <f t="shared" si="17"/>
        <v>45501</v>
      </c>
      <c r="J29" s="19">
        <f t="shared" si="9"/>
        <v>205190</v>
      </c>
      <c r="L29" s="14"/>
      <c r="M29" s="88"/>
      <c r="N29" s="15"/>
      <c r="O29" s="15"/>
      <c r="P29" s="15"/>
      <c r="Q29" s="15"/>
      <c r="R29" s="15"/>
      <c r="S29" s="16"/>
    </row>
    <row r="30" spans="1:21" s="34" customFormat="1">
      <c r="A30" s="30"/>
      <c r="B30" s="31" t="s">
        <v>23</v>
      </c>
      <c r="C30" s="31"/>
      <c r="D30" s="31"/>
      <c r="E30" s="32">
        <f>E29+E22</f>
        <v>190613.18461833333</v>
      </c>
      <c r="F30" s="32">
        <f>F29+F22</f>
        <v>224781.5376985</v>
      </c>
      <c r="G30" s="32">
        <f>G29+G22</f>
        <v>236020.31458342497</v>
      </c>
      <c r="H30" s="32">
        <f>H29+H22</f>
        <v>247821.78031259627</v>
      </c>
      <c r="I30" s="32">
        <f>I29+I22</f>
        <v>260212.11932822608</v>
      </c>
      <c r="J30" s="33">
        <f t="shared" si="9"/>
        <v>1159448.9365410805</v>
      </c>
      <c r="L30" s="35"/>
      <c r="M30" s="89"/>
      <c r="N30" s="52"/>
      <c r="O30" s="52"/>
      <c r="P30" s="52"/>
      <c r="Q30" s="52"/>
      <c r="R30" s="52"/>
      <c r="S30" s="16"/>
    </row>
    <row r="31" spans="1:21">
      <c r="A31" s="23" t="s">
        <v>22</v>
      </c>
      <c r="B31" s="18" t="s">
        <v>45</v>
      </c>
      <c r="C31" s="18"/>
      <c r="D31" s="18"/>
      <c r="E31" s="29"/>
      <c r="F31" s="29"/>
      <c r="G31" s="29"/>
      <c r="H31" s="29"/>
      <c r="I31" s="29"/>
      <c r="J31" s="19"/>
      <c r="L31" s="14"/>
      <c r="M31" s="88"/>
      <c r="N31" s="15"/>
      <c r="O31" s="15"/>
      <c r="P31" s="15"/>
      <c r="Q31" s="15"/>
      <c r="R31" s="15"/>
      <c r="S31" s="16"/>
    </row>
    <row r="32" spans="1:21" hidden="1">
      <c r="A32" s="17"/>
      <c r="B32" s="21"/>
      <c r="C32" s="18"/>
      <c r="D32" s="36"/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19">
        <f t="shared" si="9"/>
        <v>0</v>
      </c>
      <c r="L32" s="14"/>
      <c r="M32" s="88"/>
      <c r="N32" s="15"/>
      <c r="O32" s="15"/>
      <c r="P32" s="15"/>
      <c r="Q32" s="15"/>
      <c r="R32" s="15"/>
      <c r="S32" s="16"/>
    </row>
    <row r="33" spans="1:21" hidden="1">
      <c r="A33" s="17"/>
      <c r="B33" s="37"/>
      <c r="C33" s="24"/>
      <c r="D33" s="24"/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19">
        <f t="shared" si="9"/>
        <v>0</v>
      </c>
      <c r="L33" s="14"/>
      <c r="M33" s="88"/>
      <c r="N33" s="15"/>
      <c r="O33" s="15"/>
      <c r="P33" s="15"/>
      <c r="Q33" s="15"/>
      <c r="R33" s="15"/>
      <c r="S33" s="16"/>
    </row>
    <row r="34" spans="1:21">
      <c r="A34" s="17"/>
      <c r="B34" s="18" t="s">
        <v>21</v>
      </c>
      <c r="C34" s="18"/>
      <c r="D34" s="18"/>
      <c r="E34" s="38">
        <f>+E32+E33</f>
        <v>0</v>
      </c>
      <c r="F34" s="38">
        <f t="shared" ref="F34:I34" si="18">+F32+F33</f>
        <v>0</v>
      </c>
      <c r="G34" s="38">
        <f t="shared" si="18"/>
        <v>0</v>
      </c>
      <c r="H34" s="38">
        <f t="shared" si="18"/>
        <v>0</v>
      </c>
      <c r="I34" s="38">
        <f t="shared" si="18"/>
        <v>0</v>
      </c>
      <c r="J34" s="19">
        <f t="shared" si="9"/>
        <v>0</v>
      </c>
      <c r="L34" s="14"/>
      <c r="M34" s="88"/>
      <c r="N34" s="15"/>
      <c r="O34" s="15"/>
      <c r="P34" s="15"/>
      <c r="Q34" s="15"/>
      <c r="R34" s="15"/>
      <c r="S34" s="16"/>
    </row>
    <row r="35" spans="1:21">
      <c r="A35" s="23" t="s">
        <v>20</v>
      </c>
      <c r="B35" s="18" t="s">
        <v>19</v>
      </c>
      <c r="C35" s="18" t="s">
        <v>43</v>
      </c>
      <c r="D35" s="18"/>
      <c r="E35" s="38">
        <v>2000</v>
      </c>
      <c r="F35" s="38">
        <v>2000</v>
      </c>
      <c r="G35" s="38">
        <v>2000</v>
      </c>
      <c r="H35" s="38">
        <v>2000</v>
      </c>
      <c r="I35" s="38">
        <v>2000</v>
      </c>
      <c r="J35" s="19">
        <f t="shared" si="9"/>
        <v>10000</v>
      </c>
      <c r="L35" s="14"/>
      <c r="M35" s="88"/>
      <c r="N35" s="15"/>
      <c r="O35" s="15"/>
      <c r="P35" s="15"/>
      <c r="Q35" s="15"/>
      <c r="R35" s="15"/>
      <c r="S35" s="16"/>
    </row>
    <row r="36" spans="1:21">
      <c r="A36" s="17"/>
      <c r="B36" s="39"/>
      <c r="C36" s="18" t="s">
        <v>18</v>
      </c>
      <c r="D36" s="18"/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19">
        <f t="shared" si="9"/>
        <v>0</v>
      </c>
      <c r="L36" s="14"/>
      <c r="M36" s="88"/>
      <c r="N36" s="15"/>
      <c r="O36" s="15"/>
      <c r="P36" s="15"/>
      <c r="Q36" s="15"/>
      <c r="R36" s="15"/>
      <c r="S36" s="16"/>
      <c r="U36" s="127"/>
    </row>
    <row r="37" spans="1:21">
      <c r="A37" s="17"/>
      <c r="B37" s="24" t="s">
        <v>47</v>
      </c>
      <c r="C37" s="24"/>
      <c r="D37" s="24"/>
      <c r="E37" s="22">
        <f>SUM(E35:E36)</f>
        <v>2000</v>
      </c>
      <c r="F37" s="22">
        <f>SUM(F35:F36)</f>
        <v>2000</v>
      </c>
      <c r="G37" s="22">
        <f>SUM(G35:G36)</f>
        <v>2000</v>
      </c>
      <c r="H37" s="22">
        <f>SUM(H35:H36)</f>
        <v>2000</v>
      </c>
      <c r="I37" s="22">
        <f>SUM(I35:I36)</f>
        <v>2000</v>
      </c>
      <c r="J37" s="19">
        <f t="shared" si="9"/>
        <v>10000</v>
      </c>
      <c r="L37" s="14"/>
      <c r="M37" s="88"/>
      <c r="N37" s="15"/>
      <c r="O37" s="15"/>
      <c r="P37" s="15"/>
      <c r="Q37" s="15"/>
      <c r="R37" s="15"/>
      <c r="S37" s="16"/>
    </row>
    <row r="38" spans="1:21">
      <c r="A38" s="40" t="s">
        <v>17</v>
      </c>
      <c r="B38" s="39" t="s">
        <v>16</v>
      </c>
      <c r="C38" s="41"/>
      <c r="D38" s="41"/>
      <c r="E38" s="42"/>
      <c r="F38" s="42"/>
      <c r="G38" s="42"/>
      <c r="H38" s="42"/>
      <c r="I38" s="42"/>
      <c r="J38" s="19"/>
      <c r="L38" s="14"/>
      <c r="M38" s="88"/>
      <c r="N38" s="15"/>
      <c r="O38" s="15"/>
      <c r="P38" s="15"/>
      <c r="Q38" s="15"/>
      <c r="R38" s="15"/>
      <c r="S38" s="16"/>
    </row>
    <row r="39" spans="1:21" hidden="1">
      <c r="A39" s="17"/>
      <c r="B39" s="43" t="s">
        <v>282</v>
      </c>
      <c r="C39" s="44">
        <v>0</v>
      </c>
      <c r="D39" s="24"/>
      <c r="E39" s="38"/>
      <c r="F39" s="38">
        <v>0</v>
      </c>
      <c r="G39" s="38">
        <v>0</v>
      </c>
      <c r="H39" s="38">
        <v>0</v>
      </c>
      <c r="I39" s="38">
        <v>0</v>
      </c>
      <c r="J39" s="19">
        <f t="shared" si="9"/>
        <v>0</v>
      </c>
      <c r="L39" s="14"/>
      <c r="M39" s="88"/>
      <c r="N39" s="15"/>
      <c r="O39" s="15"/>
      <c r="P39" s="15"/>
      <c r="Q39" s="15"/>
      <c r="R39" s="15"/>
      <c r="S39" s="16"/>
    </row>
    <row r="40" spans="1:21" hidden="1">
      <c r="A40" s="17"/>
      <c r="B40" s="43" t="s">
        <v>283</v>
      </c>
      <c r="C40" s="44"/>
      <c r="D40" s="24"/>
      <c r="E40" s="38"/>
      <c r="F40" s="38"/>
      <c r="G40" s="38"/>
      <c r="H40" s="38"/>
      <c r="I40" s="38"/>
      <c r="J40" s="19">
        <f t="shared" si="9"/>
        <v>0</v>
      </c>
      <c r="L40" s="14"/>
      <c r="M40" s="88"/>
      <c r="N40" s="15"/>
      <c r="O40" s="15"/>
      <c r="P40" s="15"/>
      <c r="Q40" s="15"/>
      <c r="R40" s="15"/>
      <c r="S40" s="16"/>
    </row>
    <row r="41" spans="1:21" hidden="1">
      <c r="A41" s="17"/>
      <c r="B41" s="43" t="s">
        <v>284</v>
      </c>
      <c r="C41" s="44">
        <v>0</v>
      </c>
      <c r="D41" s="24"/>
      <c r="E41" s="38"/>
      <c r="F41" s="38"/>
      <c r="G41" s="38"/>
      <c r="H41" s="38"/>
      <c r="I41" s="38"/>
      <c r="J41" s="19">
        <f t="shared" si="9"/>
        <v>0</v>
      </c>
      <c r="L41" s="14"/>
      <c r="M41" s="88"/>
      <c r="N41" s="15"/>
      <c r="O41" s="15"/>
      <c r="P41" s="15"/>
      <c r="Q41" s="15"/>
      <c r="R41" s="15"/>
      <c r="S41" s="16"/>
    </row>
    <row r="42" spans="1:21" hidden="1">
      <c r="A42" s="17"/>
      <c r="B42" s="45" t="s">
        <v>285</v>
      </c>
      <c r="C42" s="44">
        <v>0</v>
      </c>
      <c r="D42" s="24"/>
      <c r="E42" s="38"/>
      <c r="F42" s="38"/>
      <c r="G42" s="38"/>
      <c r="H42" s="38"/>
      <c r="I42" s="38"/>
      <c r="J42" s="19">
        <f t="shared" si="9"/>
        <v>0</v>
      </c>
      <c r="L42" s="14"/>
      <c r="M42" s="88"/>
      <c r="N42" s="15"/>
      <c r="O42" s="15"/>
      <c r="P42" s="15"/>
      <c r="Q42" s="15"/>
      <c r="R42" s="15"/>
      <c r="S42" s="16"/>
    </row>
    <row r="43" spans="1:21" ht="14.25" hidden="1" customHeight="1">
      <c r="A43" s="17"/>
      <c r="B43" s="24" t="s">
        <v>286</v>
      </c>
      <c r="C43" s="44">
        <v>0</v>
      </c>
      <c r="D43" s="24"/>
      <c r="E43" s="38"/>
      <c r="F43" s="38"/>
      <c r="G43" s="38"/>
      <c r="H43" s="38"/>
      <c r="I43" s="38"/>
      <c r="J43" s="19">
        <f t="shared" si="9"/>
        <v>0</v>
      </c>
      <c r="L43" s="14"/>
      <c r="M43" s="88"/>
      <c r="N43" s="15"/>
      <c r="O43" s="15"/>
      <c r="P43" s="15"/>
      <c r="Q43" s="15"/>
      <c r="R43" s="15"/>
      <c r="S43" s="16"/>
    </row>
    <row r="44" spans="1:21">
      <c r="A44" s="17"/>
      <c r="B44" s="316" t="s">
        <v>11</v>
      </c>
      <c r="C44" s="47"/>
      <c r="D44" s="39"/>
      <c r="E44" s="22">
        <f>SUM(E39:E42)</f>
        <v>0</v>
      </c>
      <c r="F44" s="22">
        <f t="shared" ref="F44:I44" si="19">SUM(F39:F42)</f>
        <v>0</v>
      </c>
      <c r="G44" s="22">
        <f t="shared" si="19"/>
        <v>0</v>
      </c>
      <c r="H44" s="22">
        <f t="shared" si="19"/>
        <v>0</v>
      </c>
      <c r="I44" s="22">
        <f t="shared" si="19"/>
        <v>0</v>
      </c>
      <c r="J44" s="19">
        <f t="shared" si="9"/>
        <v>0</v>
      </c>
      <c r="L44" s="14"/>
      <c r="M44" s="88"/>
      <c r="N44" s="15"/>
      <c r="O44" s="15"/>
      <c r="P44" s="15"/>
      <c r="Q44" s="15"/>
      <c r="R44" s="15"/>
      <c r="S44" s="16"/>
    </row>
    <row r="45" spans="1:21">
      <c r="A45" s="23" t="s">
        <v>10</v>
      </c>
      <c r="B45" s="18" t="s">
        <v>9</v>
      </c>
      <c r="C45" s="18"/>
      <c r="D45" s="18"/>
      <c r="E45" s="42"/>
      <c r="F45" s="42"/>
      <c r="G45" s="42"/>
      <c r="H45" s="42"/>
      <c r="I45" s="42"/>
      <c r="J45" s="19"/>
      <c r="L45" s="14"/>
      <c r="M45" s="88"/>
      <c r="N45" s="15"/>
      <c r="O45" s="15"/>
      <c r="P45" s="15"/>
      <c r="Q45" s="15"/>
      <c r="R45" s="15"/>
      <c r="S45" s="16"/>
    </row>
    <row r="46" spans="1:21">
      <c r="A46" s="17"/>
      <c r="B46" s="21" t="s">
        <v>8</v>
      </c>
      <c r="C46" s="18"/>
      <c r="D46" s="18"/>
      <c r="E46" s="38">
        <v>3000</v>
      </c>
      <c r="F46" s="38">
        <v>3000</v>
      </c>
      <c r="G46" s="38">
        <v>3000</v>
      </c>
      <c r="H46" s="38">
        <v>3000</v>
      </c>
      <c r="I46" s="38">
        <v>3000</v>
      </c>
      <c r="J46" s="19">
        <f t="shared" si="9"/>
        <v>15000</v>
      </c>
      <c r="L46" s="14"/>
      <c r="M46" s="88"/>
      <c r="N46" s="15"/>
      <c r="O46" s="15"/>
      <c r="P46" s="15"/>
      <c r="Q46" s="15"/>
      <c r="R46" s="15"/>
      <c r="S46" s="16"/>
    </row>
    <row r="47" spans="1:21">
      <c r="A47" s="17"/>
      <c r="B47" s="21" t="s">
        <v>280</v>
      </c>
      <c r="C47" s="18"/>
      <c r="D47" s="18"/>
      <c r="E47" s="38">
        <v>1500</v>
      </c>
      <c r="F47" s="38">
        <v>1500</v>
      </c>
      <c r="G47" s="38">
        <v>1500</v>
      </c>
      <c r="H47" s="38">
        <v>1500</v>
      </c>
      <c r="I47" s="38">
        <v>1500</v>
      </c>
      <c r="J47" s="19">
        <f t="shared" si="9"/>
        <v>7500</v>
      </c>
      <c r="L47" s="14"/>
      <c r="M47" s="88"/>
      <c r="N47" s="15"/>
      <c r="O47" s="15"/>
      <c r="P47" s="15"/>
      <c r="Q47" s="15"/>
      <c r="R47" s="15"/>
      <c r="S47" s="16"/>
    </row>
    <row r="48" spans="1:21">
      <c r="A48" s="17"/>
      <c r="B48" s="21" t="s">
        <v>7</v>
      </c>
      <c r="C48" s="18"/>
      <c r="D48" s="18"/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19">
        <f t="shared" si="9"/>
        <v>0</v>
      </c>
      <c r="L48" s="14"/>
      <c r="M48" s="88"/>
      <c r="N48" s="15"/>
      <c r="O48" s="15"/>
      <c r="P48" s="15"/>
      <c r="Q48" s="15"/>
      <c r="R48" s="15"/>
      <c r="S48" s="16"/>
    </row>
    <row r="49" spans="1:19">
      <c r="A49" s="17"/>
      <c r="B49" s="21" t="s">
        <v>287</v>
      </c>
      <c r="C49" s="18"/>
      <c r="D49" s="18"/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19">
        <f t="shared" si="9"/>
        <v>0</v>
      </c>
      <c r="L49" s="14"/>
      <c r="M49" s="88"/>
      <c r="N49" s="15"/>
      <c r="O49" s="15"/>
      <c r="P49" s="15"/>
      <c r="Q49" s="15"/>
      <c r="R49" s="15"/>
      <c r="S49" s="16"/>
    </row>
    <row r="50" spans="1:19">
      <c r="A50" s="17"/>
      <c r="B50" s="185" t="s">
        <v>202</v>
      </c>
      <c r="C50" s="18"/>
      <c r="D50" s="18" t="s">
        <v>196</v>
      </c>
      <c r="E50" s="38">
        <v>100000</v>
      </c>
      <c r="F50" s="38">
        <v>100000</v>
      </c>
      <c r="G50" s="38">
        <v>100000</v>
      </c>
      <c r="H50" s="38">
        <v>100000</v>
      </c>
      <c r="I50" s="38">
        <v>100000</v>
      </c>
      <c r="J50" s="19">
        <f t="shared" si="9"/>
        <v>500000</v>
      </c>
      <c r="L50" s="14"/>
      <c r="M50" s="88"/>
      <c r="N50" s="15"/>
      <c r="O50" s="15"/>
      <c r="P50" s="15"/>
      <c r="Q50" s="15"/>
      <c r="R50" s="15"/>
      <c r="S50" s="16"/>
    </row>
    <row r="51" spans="1:19">
      <c r="A51" s="17"/>
      <c r="B51" s="185" t="s">
        <v>194</v>
      </c>
      <c r="C51" s="18"/>
      <c r="D51" s="18" t="s">
        <v>197</v>
      </c>
      <c r="E51" s="38">
        <v>50000</v>
      </c>
      <c r="F51" s="38">
        <v>50000</v>
      </c>
      <c r="G51" s="38">
        <v>50000</v>
      </c>
      <c r="H51" s="38">
        <v>50000</v>
      </c>
      <c r="I51" s="38">
        <v>50000</v>
      </c>
      <c r="J51" s="19">
        <f t="shared" si="9"/>
        <v>250000</v>
      </c>
      <c r="L51" s="14"/>
      <c r="M51" s="88"/>
      <c r="N51" s="15"/>
      <c r="O51" s="15"/>
      <c r="P51" s="15"/>
      <c r="Q51" s="15"/>
      <c r="R51" s="15"/>
      <c r="S51" s="16"/>
    </row>
    <row r="52" spans="1:19">
      <c r="A52" s="17"/>
      <c r="B52" s="185" t="s">
        <v>195</v>
      </c>
      <c r="C52" s="18"/>
      <c r="D52" s="18" t="s">
        <v>198</v>
      </c>
      <c r="E52" s="38">
        <v>75000</v>
      </c>
      <c r="F52" s="38">
        <v>75000</v>
      </c>
      <c r="G52" s="38">
        <v>75000</v>
      </c>
      <c r="H52" s="38">
        <v>75000</v>
      </c>
      <c r="I52" s="38">
        <v>75000</v>
      </c>
      <c r="J52" s="19">
        <f t="shared" si="9"/>
        <v>375000</v>
      </c>
      <c r="L52" s="14"/>
      <c r="M52" s="88"/>
      <c r="N52" s="15"/>
      <c r="O52" s="15"/>
      <c r="P52" s="15"/>
      <c r="Q52" s="15"/>
      <c r="R52" s="15"/>
      <c r="S52" s="16"/>
    </row>
    <row r="53" spans="1:19" hidden="1">
      <c r="A53" s="17"/>
      <c r="B53" s="185" t="s">
        <v>255</v>
      </c>
      <c r="C53" s="18"/>
      <c r="D53" s="18"/>
      <c r="E53" s="38"/>
      <c r="F53" s="38"/>
      <c r="G53" s="38"/>
      <c r="H53" s="38"/>
      <c r="I53" s="38"/>
      <c r="J53" s="19"/>
      <c r="L53" s="14"/>
      <c r="M53" s="88"/>
      <c r="N53" s="15"/>
      <c r="O53" s="15"/>
      <c r="P53" s="15"/>
      <c r="Q53" s="15"/>
      <c r="R53" s="15"/>
      <c r="S53" s="16"/>
    </row>
    <row r="54" spans="1:19" hidden="1">
      <c r="A54" s="17"/>
      <c r="B54" s="185" t="s">
        <v>324</v>
      </c>
      <c r="C54" s="18"/>
      <c r="D54" s="18"/>
      <c r="E54" s="38"/>
      <c r="F54" s="38"/>
      <c r="G54" s="38"/>
      <c r="H54" s="38"/>
      <c r="I54" s="38"/>
      <c r="J54" s="19"/>
      <c r="L54" s="14"/>
      <c r="M54" s="88"/>
      <c r="N54" s="15"/>
      <c r="O54" s="15"/>
      <c r="P54" s="15"/>
      <c r="Q54" s="15"/>
      <c r="R54" s="15"/>
      <c r="S54" s="16"/>
    </row>
    <row r="55" spans="1:19">
      <c r="A55" s="17"/>
      <c r="B55" s="21" t="s">
        <v>6</v>
      </c>
      <c r="C55" s="48"/>
      <c r="D55" s="186">
        <v>3</v>
      </c>
      <c r="E55" s="38">
        <f>SUM(E50:E54)</f>
        <v>225000</v>
      </c>
      <c r="F55" s="38">
        <f t="shared" ref="F55:I55" si="20">SUM(F50:F54)</f>
        <v>225000</v>
      </c>
      <c r="G55" s="38">
        <f t="shared" si="20"/>
        <v>225000</v>
      </c>
      <c r="H55" s="38">
        <f t="shared" si="20"/>
        <v>225000</v>
      </c>
      <c r="I55" s="38">
        <f t="shared" si="20"/>
        <v>225000</v>
      </c>
      <c r="J55" s="19">
        <f t="shared" si="9"/>
        <v>1125000</v>
      </c>
      <c r="L55" s="14"/>
      <c r="M55" s="88"/>
      <c r="N55" s="15"/>
      <c r="O55" s="15"/>
      <c r="P55" s="15"/>
      <c r="Q55" s="15"/>
      <c r="R55" s="15"/>
      <c r="S55" s="16"/>
    </row>
    <row r="56" spans="1:19">
      <c r="A56" s="17"/>
      <c r="B56" s="21" t="s">
        <v>290</v>
      </c>
      <c r="C56" s="48"/>
      <c r="D56" s="309"/>
      <c r="E56" s="38"/>
      <c r="F56" s="38"/>
      <c r="G56" s="38"/>
      <c r="H56" s="38"/>
      <c r="I56" s="38"/>
      <c r="J56" s="19">
        <f t="shared" si="9"/>
        <v>0</v>
      </c>
      <c r="L56" s="14"/>
      <c r="M56" s="88"/>
      <c r="N56" s="15"/>
      <c r="O56" s="15"/>
      <c r="P56" s="15"/>
      <c r="Q56" s="15"/>
      <c r="R56" s="15"/>
      <c r="S56" s="16"/>
    </row>
    <row r="57" spans="1:19">
      <c r="A57" s="17"/>
      <c r="B57" s="21" t="s">
        <v>289</v>
      </c>
      <c r="C57" s="18"/>
      <c r="D57" s="18"/>
      <c r="E57" s="38">
        <f>N57*$M57</f>
        <v>32476</v>
      </c>
      <c r="F57" s="38">
        <f>$M57*$S57*O57</f>
        <v>34099.800000000003</v>
      </c>
      <c r="G57" s="38">
        <f>$M57*$S57^2*P57</f>
        <v>35804.79</v>
      </c>
      <c r="H57" s="38">
        <f>$M57*$S57^3*Q57</f>
        <v>37595.029500000004</v>
      </c>
      <c r="I57" s="38">
        <f>$M57*$S57^4*R57</f>
        <v>39474.780975000001</v>
      </c>
      <c r="J57" s="19">
        <f t="shared" si="9"/>
        <v>179450.400475</v>
      </c>
      <c r="L57" s="49">
        <v>16238</v>
      </c>
      <c r="M57" s="96">
        <f>+L57/12</f>
        <v>1353.1666666666667</v>
      </c>
      <c r="N57" s="50">
        <f>+N16+N17</f>
        <v>24</v>
      </c>
      <c r="O57" s="50">
        <f t="shared" ref="O57:R57" si="21">+O16+O17</f>
        <v>24</v>
      </c>
      <c r="P57" s="50">
        <f t="shared" si="21"/>
        <v>24</v>
      </c>
      <c r="Q57" s="50">
        <f t="shared" si="21"/>
        <v>24</v>
      </c>
      <c r="R57" s="50">
        <f t="shared" si="21"/>
        <v>24</v>
      </c>
      <c r="S57" s="327">
        <v>1.05</v>
      </c>
    </row>
    <row r="58" spans="1:19">
      <c r="A58" s="17"/>
      <c r="B58" s="308" t="s">
        <v>127</v>
      </c>
      <c r="C58" s="307"/>
      <c r="D58" s="18"/>
      <c r="E58" s="38">
        <f>+N58*$L$58</f>
        <v>2647.68</v>
      </c>
      <c r="F58" s="38">
        <f>+O58*$L$58*$S$58</f>
        <v>2780.0639999999999</v>
      </c>
      <c r="G58" s="38">
        <f>+P58*$L$58*$S$58^2</f>
        <v>2919.0672</v>
      </c>
      <c r="H58" s="38">
        <f>+Q58*$L$58*$S$58^3</f>
        <v>3065.0205599999999</v>
      </c>
      <c r="I58" s="38">
        <f>+R58*$L$58*$S$58^4</f>
        <v>3218.2715879999996</v>
      </c>
      <c r="J58" s="19">
        <f t="shared" si="9"/>
        <v>14630.103348000001</v>
      </c>
      <c r="L58" s="126">
        <v>2647.68</v>
      </c>
      <c r="M58" s="96"/>
      <c r="N58" s="50">
        <f>IF(N18&gt;=1,1,0)</f>
        <v>1</v>
      </c>
      <c r="O58" s="50">
        <f t="shared" ref="O58:R58" si="22">IF(O18&gt;=1,1,0)</f>
        <v>1</v>
      </c>
      <c r="P58" s="50">
        <f t="shared" si="22"/>
        <v>1</v>
      </c>
      <c r="Q58" s="50">
        <f t="shared" si="22"/>
        <v>1</v>
      </c>
      <c r="R58" s="50">
        <f t="shared" si="22"/>
        <v>1</v>
      </c>
      <c r="S58" s="327">
        <v>1.05</v>
      </c>
    </row>
    <row r="59" spans="1:19">
      <c r="A59" s="17"/>
      <c r="B59" s="18" t="s">
        <v>48</v>
      </c>
      <c r="C59" s="18"/>
      <c r="D59" s="18"/>
      <c r="E59" s="22">
        <f>SUM(E46:E49,E55:E58)</f>
        <v>264623.68</v>
      </c>
      <c r="F59" s="22">
        <f t="shared" ref="F59:I59" si="23">SUM(F46:F49,F55:F58)</f>
        <v>266379.864</v>
      </c>
      <c r="G59" s="22">
        <f t="shared" si="23"/>
        <v>268223.85719999997</v>
      </c>
      <c r="H59" s="22">
        <f t="shared" si="23"/>
        <v>270160.05005999998</v>
      </c>
      <c r="I59" s="22">
        <f t="shared" si="23"/>
        <v>272193.052563</v>
      </c>
      <c r="J59" s="19">
        <f t="shared" si="9"/>
        <v>1341580.503823</v>
      </c>
      <c r="L59" s="14"/>
      <c r="M59" s="88"/>
      <c r="N59" s="15"/>
      <c r="O59" s="15"/>
      <c r="P59" s="15"/>
      <c r="Q59" s="15"/>
      <c r="R59" s="15"/>
      <c r="S59" s="16"/>
    </row>
    <row r="60" spans="1:19" s="34" customFormat="1">
      <c r="A60" s="51" t="s">
        <v>5</v>
      </c>
      <c r="B60" s="31" t="s">
        <v>4</v>
      </c>
      <c r="C60" s="31"/>
      <c r="D60" s="31"/>
      <c r="E60" s="32">
        <f>E30+E34+E44+E59+E37</f>
        <v>457236.86461833329</v>
      </c>
      <c r="F60" s="32">
        <f t="shared" ref="F60:I60" si="24">F30+F34+F44+F59+F35+F36</f>
        <v>493161.40169850003</v>
      </c>
      <c r="G60" s="32">
        <f t="shared" si="24"/>
        <v>506244.17178342491</v>
      </c>
      <c r="H60" s="32">
        <f t="shared" si="24"/>
        <v>519981.83037259628</v>
      </c>
      <c r="I60" s="32">
        <f t="shared" si="24"/>
        <v>534405.17189122608</v>
      </c>
      <c r="J60" s="33">
        <f t="shared" si="9"/>
        <v>2511029.4403640805</v>
      </c>
      <c r="L60" s="35"/>
      <c r="M60" s="89"/>
      <c r="N60" s="52"/>
      <c r="O60" s="52"/>
      <c r="P60" s="52"/>
      <c r="Q60" s="52"/>
      <c r="R60" s="52"/>
      <c r="S60" s="53"/>
    </row>
    <row r="61" spans="1:19">
      <c r="A61" s="285"/>
      <c r="B61" s="54" t="s">
        <v>291</v>
      </c>
      <c r="C61" s="54"/>
      <c r="D61" s="55"/>
      <c r="E61" s="56">
        <f>+IF(E55&gt;=25000,E60-E57-E58-E34-E55-E44+25000*D55,E60-E57-E58-E34-E44)</f>
        <v>272113.1846183333</v>
      </c>
      <c r="F61" s="56">
        <f>+F60-F57-F34-F55-F44-F58</f>
        <v>231281.53769850003</v>
      </c>
      <c r="G61" s="56">
        <f t="shared" ref="G61:I61" si="25">+G60-G57-G34-G55-G44-G58</f>
        <v>242520.31458342494</v>
      </c>
      <c r="H61" s="56">
        <f t="shared" si="25"/>
        <v>254321.78031259627</v>
      </c>
      <c r="I61" s="56">
        <f t="shared" si="25"/>
        <v>266712.11932822608</v>
      </c>
      <c r="J61" s="57">
        <f t="shared" si="9"/>
        <v>1266948.9365410805</v>
      </c>
      <c r="L61" s="14"/>
      <c r="M61" s="88"/>
      <c r="N61" s="15"/>
      <c r="O61" s="15"/>
      <c r="P61" s="15"/>
      <c r="Q61" s="15"/>
      <c r="R61" s="15"/>
      <c r="S61" s="16"/>
    </row>
    <row r="62" spans="1:19">
      <c r="A62" s="51" t="s">
        <v>3</v>
      </c>
      <c r="B62" s="58" t="s">
        <v>2</v>
      </c>
      <c r="C62" s="58"/>
      <c r="D62" s="124"/>
      <c r="E62" s="42"/>
      <c r="F62" s="42"/>
      <c r="G62" s="42"/>
      <c r="H62" s="42"/>
      <c r="I62" s="42"/>
      <c r="J62" s="19"/>
      <c r="L62" s="35"/>
      <c r="M62" s="89"/>
      <c r="N62" s="52"/>
      <c r="O62" s="52"/>
      <c r="P62" s="52"/>
      <c r="Q62" s="52"/>
      <c r="R62" s="52"/>
      <c r="S62" s="303"/>
    </row>
    <row r="63" spans="1:19" s="34" customFormat="1">
      <c r="A63" s="315"/>
      <c r="B63" s="405" t="s">
        <v>293</v>
      </c>
      <c r="C63" s="405"/>
      <c r="D63" s="124">
        <f>VLOOKUP(B63,Fringe!$A$27:$B$35,2,0)</f>
        <v>0.55000000000000004</v>
      </c>
      <c r="E63" s="125">
        <f>+E61*$D$63</f>
        <v>149662.25154008332</v>
      </c>
      <c r="F63" s="125"/>
      <c r="G63" s="125"/>
      <c r="H63" s="125"/>
      <c r="I63" s="125"/>
      <c r="J63" s="60">
        <f t="shared" si="9"/>
        <v>149662.25154008332</v>
      </c>
      <c r="L63" s="35"/>
      <c r="M63" s="89"/>
      <c r="N63" s="52"/>
      <c r="O63" s="52"/>
      <c r="P63" s="52"/>
      <c r="Q63" s="52"/>
      <c r="R63" s="52"/>
      <c r="S63" s="303"/>
    </row>
    <row r="64" spans="1:19" s="34" customFormat="1" ht="15" thickBot="1">
      <c r="A64" s="30"/>
      <c r="B64" s="405" t="s">
        <v>294</v>
      </c>
      <c r="C64" s="405"/>
      <c r="D64" s="124">
        <f>VLOOKUP(B64,Fringe!$A$27:$B$35,2,0)</f>
        <v>0.56000000000000005</v>
      </c>
      <c r="E64" s="59"/>
      <c r="F64" s="59">
        <f>+F61*$D$64</f>
        <v>129517.66111116004</v>
      </c>
      <c r="G64" s="59">
        <f t="shared" ref="G64:I64" si="26">+G61*$D$64</f>
        <v>135811.37616671799</v>
      </c>
      <c r="H64" s="59">
        <f t="shared" si="26"/>
        <v>142420.19697505393</v>
      </c>
      <c r="I64" s="59">
        <f t="shared" si="26"/>
        <v>149358.78682380661</v>
      </c>
      <c r="J64" s="60">
        <f t="shared" si="9"/>
        <v>557108.0210767386</v>
      </c>
      <c r="L64" s="35"/>
      <c r="M64" s="89"/>
      <c r="N64" s="52"/>
      <c r="O64" s="52"/>
      <c r="P64" s="52"/>
      <c r="Q64" s="52"/>
      <c r="R64" s="52"/>
      <c r="S64" s="303"/>
    </row>
    <row r="65" spans="1:19" s="34" customFormat="1" ht="21.5" customHeight="1" thickBot="1">
      <c r="A65" s="62" t="s">
        <v>1</v>
      </c>
      <c r="B65" s="63" t="s">
        <v>0</v>
      </c>
      <c r="C65" s="63"/>
      <c r="D65" s="63"/>
      <c r="E65" s="64">
        <f>E63+E60+E64</f>
        <v>606899.11615841661</v>
      </c>
      <c r="F65" s="64">
        <f t="shared" ref="F65:I65" si="27">F63+F60+F64</f>
        <v>622679.0628096601</v>
      </c>
      <c r="G65" s="64">
        <f t="shared" si="27"/>
        <v>642055.54795014288</v>
      </c>
      <c r="H65" s="64">
        <f t="shared" si="27"/>
        <v>662402.02734765015</v>
      </c>
      <c r="I65" s="64">
        <f t="shared" si="27"/>
        <v>683763.95871503267</v>
      </c>
      <c r="J65" s="301">
        <f t="shared" si="9"/>
        <v>3217799.7129809028</v>
      </c>
      <c r="K65" s="65"/>
      <c r="L65" s="272"/>
      <c r="M65" s="304"/>
      <c r="N65" s="273"/>
      <c r="O65" s="273"/>
      <c r="P65" s="273"/>
      <c r="Q65" s="273"/>
      <c r="R65" s="273"/>
      <c r="S65" s="305"/>
    </row>
    <row r="66" spans="1:19">
      <c r="E66" s="67"/>
      <c r="F66" s="67"/>
      <c r="G66" s="67"/>
      <c r="H66" s="67"/>
      <c r="I66" s="67"/>
      <c r="J66" s="67"/>
    </row>
    <row r="67" spans="1:19">
      <c r="A67" s="24"/>
      <c r="B67" s="194" t="s">
        <v>201</v>
      </c>
      <c r="C67" s="190" t="s">
        <v>200</v>
      </c>
      <c r="D67" s="190"/>
      <c r="E67" s="129">
        <f>(E60-E57-E58-E34-E44-E55)*D63+E60-E55</f>
        <v>340649.11615841661</v>
      </c>
      <c r="F67" s="129">
        <f>(F60-F57-F58-F34-F44-F55)*$D$64+F60-F55</f>
        <v>397679.0628096601</v>
      </c>
      <c r="G67" s="129">
        <f t="shared" ref="G67:I67" si="28">(G60-G57-G58-G34-G44-G55)*$D$64+G60-G55</f>
        <v>417055.54795014288</v>
      </c>
      <c r="H67" s="129">
        <f t="shared" si="28"/>
        <v>437402.02734765015</v>
      </c>
      <c r="I67" s="129">
        <f t="shared" si="28"/>
        <v>458763.95871503267</v>
      </c>
      <c r="J67" s="129">
        <f t="shared" ref="J67:J72" si="29">SUM(E67:I67)</f>
        <v>2051549.7129809023</v>
      </c>
    </row>
    <row r="68" spans="1:19">
      <c r="A68" s="24"/>
      <c r="B68" s="190"/>
      <c r="C68" s="190" t="s">
        <v>203</v>
      </c>
      <c r="D68" s="190"/>
      <c r="E68" s="129">
        <f>25000*D55*D63</f>
        <v>41250</v>
      </c>
      <c r="F68" s="129"/>
      <c r="G68" s="129"/>
      <c r="H68" s="129"/>
      <c r="I68" s="129"/>
      <c r="J68" s="129">
        <f t="shared" si="29"/>
        <v>41250</v>
      </c>
    </row>
    <row r="69" spans="1:19">
      <c r="B69" s="191" t="s">
        <v>202</v>
      </c>
      <c r="C69" s="190" t="s">
        <v>196</v>
      </c>
      <c r="D69" s="190"/>
      <c r="E69" s="129">
        <f>+E50</f>
        <v>100000</v>
      </c>
      <c r="F69" s="129">
        <f t="shared" ref="F69:I69" si="30">+F50</f>
        <v>100000</v>
      </c>
      <c r="G69" s="129">
        <f t="shared" si="30"/>
        <v>100000</v>
      </c>
      <c r="H69" s="129">
        <f t="shared" si="30"/>
        <v>100000</v>
      </c>
      <c r="I69" s="129">
        <f t="shared" si="30"/>
        <v>100000</v>
      </c>
      <c r="J69" s="129">
        <f t="shared" si="29"/>
        <v>500000</v>
      </c>
    </row>
    <row r="70" spans="1:19">
      <c r="B70" s="191" t="s">
        <v>194</v>
      </c>
      <c r="C70" s="190" t="s">
        <v>197</v>
      </c>
      <c r="D70" s="190"/>
      <c r="E70" s="129">
        <f>+E51</f>
        <v>50000</v>
      </c>
      <c r="F70" s="129">
        <f t="shared" ref="F70:I70" si="31">+F51</f>
        <v>50000</v>
      </c>
      <c r="G70" s="129">
        <f t="shared" si="31"/>
        <v>50000</v>
      </c>
      <c r="H70" s="129">
        <f t="shared" si="31"/>
        <v>50000</v>
      </c>
      <c r="I70" s="129">
        <f t="shared" si="31"/>
        <v>50000</v>
      </c>
      <c r="J70" s="129">
        <f t="shared" si="29"/>
        <v>250000</v>
      </c>
    </row>
    <row r="71" spans="1:19">
      <c r="B71" s="191" t="s">
        <v>195</v>
      </c>
      <c r="C71" s="190" t="s">
        <v>198</v>
      </c>
      <c r="D71" s="190"/>
      <c r="E71" s="129">
        <f>+E52</f>
        <v>75000</v>
      </c>
      <c r="F71" s="129">
        <f t="shared" ref="F71:I71" si="32">+F52</f>
        <v>75000</v>
      </c>
      <c r="G71" s="129">
        <f t="shared" si="32"/>
        <v>75000</v>
      </c>
      <c r="H71" s="129">
        <f t="shared" si="32"/>
        <v>75000</v>
      </c>
      <c r="I71" s="129">
        <f t="shared" si="32"/>
        <v>75000</v>
      </c>
      <c r="J71" s="129">
        <f t="shared" si="29"/>
        <v>375000</v>
      </c>
    </row>
    <row r="72" spans="1:19" s="34" customFormat="1">
      <c r="B72" s="192" t="s">
        <v>97</v>
      </c>
      <c r="C72" s="192"/>
      <c r="D72" s="192"/>
      <c r="E72" s="193">
        <f>SUM(E67:E71)</f>
        <v>606899.11615841661</v>
      </c>
      <c r="F72" s="193">
        <f>SUM(F67:F71)</f>
        <v>622679.0628096601</v>
      </c>
      <c r="G72" s="193">
        <f>SUM(G67:G71)</f>
        <v>642055.54795014288</v>
      </c>
      <c r="H72" s="193">
        <f>SUM(H67:H71)</f>
        <v>662402.02734765015</v>
      </c>
      <c r="I72" s="193">
        <f>SUM(I67:I71)</f>
        <v>683763.95871503267</v>
      </c>
      <c r="J72" s="193">
        <f t="shared" si="29"/>
        <v>3217799.7129809028</v>
      </c>
      <c r="L72" s="66"/>
      <c r="M72" s="66"/>
    </row>
    <row r="76" spans="1:19">
      <c r="B76" s="73"/>
    </row>
  </sheetData>
  <mergeCells count="3">
    <mergeCell ref="E4:J4"/>
    <mergeCell ref="B63:C63"/>
    <mergeCell ref="B64:C64"/>
  </mergeCells>
  <phoneticPr fontId="24" type="noConversion"/>
  <pageMargins left="0.5" right="0.25" top="0.25" bottom="0.25" header="0.05" footer="0.05"/>
  <pageSetup scale="64" orientation="landscape" horizontalDpi="4294967293" verticalDpi="4294967293" r:id="rId1"/>
  <headerFooter alignWithMargins="0">
    <oddHeader>&amp;A</oddHeader>
    <oddFooter>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72B5E9-1940-42C8-85AC-8112D98A924B}">
          <x14:formula1>
            <xm:f>Fringe!$A$27:$A$35</xm:f>
          </x14:formula1>
          <xm:sqref>B63:B64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B046D-6103-4B93-90B2-557615DE0F46}">
  <dimension ref="A1:U95"/>
  <sheetViews>
    <sheetView zoomScale="81" zoomScaleNormal="81" workbookViewId="0">
      <pane xSplit="3" ySplit="5" topLeftCell="D6" activePane="bottomRight" state="frozen"/>
      <selection activeCell="B18" sqref="B18"/>
      <selection pane="topRight" activeCell="B18" sqref="B18"/>
      <selection pane="bottomLeft" activeCell="B18" sqref="B18"/>
      <selection pane="bottomRight" activeCell="R3" sqref="R3"/>
    </sheetView>
  </sheetViews>
  <sheetFormatPr defaultColWidth="8.81640625" defaultRowHeight="14.5"/>
  <cols>
    <col min="1" max="1" width="3.81640625" style="2" customWidth="1"/>
    <col min="2" max="2" width="18.1796875" style="2" customWidth="1"/>
    <col min="3" max="3" width="11.36328125" style="2" customWidth="1"/>
    <col min="4" max="4" width="11.1796875" style="2" customWidth="1"/>
    <col min="5" max="7" width="13.7265625" style="2" customWidth="1"/>
    <col min="8" max="8" width="17.36328125" style="2" customWidth="1"/>
    <col min="9" max="9" width="3.81640625" style="2" customWidth="1"/>
    <col min="10" max="11" width="10.90625" style="3" customWidth="1"/>
    <col min="12" max="14" width="8" style="2" customWidth="1"/>
    <col min="15" max="15" width="7.81640625" style="2" bestFit="1" customWidth="1"/>
    <col min="16" max="16" width="3.81640625" style="2" customWidth="1"/>
    <col min="17" max="21" width="6.54296875" style="2" customWidth="1"/>
    <col min="22" max="22" width="11.54296875" style="2" bestFit="1" customWidth="1"/>
    <col min="23" max="23" width="11.453125" style="2" bestFit="1" customWidth="1"/>
    <col min="24" max="244" width="8.81640625" style="2"/>
    <col min="245" max="245" width="3.81640625" style="2" customWidth="1"/>
    <col min="246" max="246" width="8.81640625" style="2"/>
    <col min="247" max="247" width="14.453125" style="2" customWidth="1"/>
    <col min="248" max="248" width="38.7265625" style="2" customWidth="1"/>
    <col min="249" max="253" width="14" style="2" bestFit="1" customWidth="1"/>
    <col min="254" max="254" width="10.453125" style="2" bestFit="1" customWidth="1"/>
    <col min="255" max="255" width="8.81640625" style="2"/>
    <col min="256" max="256" width="11.26953125" style="2" bestFit="1" customWidth="1"/>
    <col min="257" max="257" width="5.453125" style="2" bestFit="1" customWidth="1"/>
    <col min="258" max="261" width="5" style="2" bestFit="1" customWidth="1"/>
    <col min="262" max="262" width="7.453125" style="2" bestFit="1" customWidth="1"/>
    <col min="263" max="263" width="10.453125" style="2" bestFit="1" customWidth="1"/>
    <col min="264" max="264" width="8.81640625" style="2"/>
    <col min="265" max="266" width="12.453125" style="2" bestFit="1" customWidth="1"/>
    <col min="267" max="267" width="14" style="2" bestFit="1" customWidth="1"/>
    <col min="268" max="500" width="8.81640625" style="2"/>
    <col min="501" max="501" width="3.81640625" style="2" customWidth="1"/>
    <col min="502" max="502" width="8.81640625" style="2"/>
    <col min="503" max="503" width="14.453125" style="2" customWidth="1"/>
    <col min="504" max="504" width="38.7265625" style="2" customWidth="1"/>
    <col min="505" max="509" width="14" style="2" bestFit="1" customWidth="1"/>
    <col min="510" max="510" width="10.453125" style="2" bestFit="1" customWidth="1"/>
    <col min="511" max="511" width="8.81640625" style="2"/>
    <col min="512" max="512" width="11.26953125" style="2" bestFit="1" customWidth="1"/>
    <col min="513" max="513" width="5.453125" style="2" bestFit="1" customWidth="1"/>
    <col min="514" max="517" width="5" style="2" bestFit="1" customWidth="1"/>
    <col min="518" max="518" width="7.453125" style="2" bestFit="1" customWidth="1"/>
    <col min="519" max="519" width="10.453125" style="2" bestFit="1" customWidth="1"/>
    <col min="520" max="520" width="8.81640625" style="2"/>
    <col min="521" max="522" width="12.453125" style="2" bestFit="1" customWidth="1"/>
    <col min="523" max="523" width="14" style="2" bestFit="1" customWidth="1"/>
    <col min="524" max="756" width="8.81640625" style="2"/>
    <col min="757" max="757" width="3.81640625" style="2" customWidth="1"/>
    <col min="758" max="758" width="8.81640625" style="2"/>
    <col min="759" max="759" width="14.453125" style="2" customWidth="1"/>
    <col min="760" max="760" width="38.7265625" style="2" customWidth="1"/>
    <col min="761" max="765" width="14" style="2" bestFit="1" customWidth="1"/>
    <col min="766" max="766" width="10.453125" style="2" bestFit="1" customWidth="1"/>
    <col min="767" max="767" width="8.81640625" style="2"/>
    <col min="768" max="768" width="11.26953125" style="2" bestFit="1" customWidth="1"/>
    <col min="769" max="769" width="5.453125" style="2" bestFit="1" customWidth="1"/>
    <col min="770" max="773" width="5" style="2" bestFit="1" customWidth="1"/>
    <col min="774" max="774" width="7.453125" style="2" bestFit="1" customWidth="1"/>
    <col min="775" max="775" width="10.453125" style="2" bestFit="1" customWidth="1"/>
    <col min="776" max="776" width="8.81640625" style="2"/>
    <col min="777" max="778" width="12.453125" style="2" bestFit="1" customWidth="1"/>
    <col min="779" max="779" width="14" style="2" bestFit="1" customWidth="1"/>
    <col min="780" max="1012" width="8.81640625" style="2"/>
    <col min="1013" max="1013" width="3.81640625" style="2" customWidth="1"/>
    <col min="1014" max="1014" width="8.81640625" style="2"/>
    <col min="1015" max="1015" width="14.453125" style="2" customWidth="1"/>
    <col min="1016" max="1016" width="38.7265625" style="2" customWidth="1"/>
    <col min="1017" max="1021" width="14" style="2" bestFit="1" customWidth="1"/>
    <col min="1022" max="1022" width="10.453125" style="2" bestFit="1" customWidth="1"/>
    <col min="1023" max="1023" width="8.81640625" style="2"/>
    <col min="1024" max="1024" width="11.26953125" style="2" bestFit="1" customWidth="1"/>
    <col min="1025" max="1025" width="5.453125" style="2" bestFit="1" customWidth="1"/>
    <col min="1026" max="1029" width="5" style="2" bestFit="1" customWidth="1"/>
    <col min="1030" max="1030" width="7.453125" style="2" bestFit="1" customWidth="1"/>
    <col min="1031" max="1031" width="10.453125" style="2" bestFit="1" customWidth="1"/>
    <col min="1032" max="1032" width="8.81640625" style="2"/>
    <col min="1033" max="1034" width="12.453125" style="2" bestFit="1" customWidth="1"/>
    <col min="1035" max="1035" width="14" style="2" bestFit="1" customWidth="1"/>
    <col min="1036" max="1268" width="8.81640625" style="2"/>
    <col min="1269" max="1269" width="3.81640625" style="2" customWidth="1"/>
    <col min="1270" max="1270" width="8.81640625" style="2"/>
    <col min="1271" max="1271" width="14.453125" style="2" customWidth="1"/>
    <col min="1272" max="1272" width="38.7265625" style="2" customWidth="1"/>
    <col min="1273" max="1277" width="14" style="2" bestFit="1" customWidth="1"/>
    <col min="1278" max="1278" width="10.453125" style="2" bestFit="1" customWidth="1"/>
    <col min="1279" max="1279" width="8.81640625" style="2"/>
    <col min="1280" max="1280" width="11.26953125" style="2" bestFit="1" customWidth="1"/>
    <col min="1281" max="1281" width="5.453125" style="2" bestFit="1" customWidth="1"/>
    <col min="1282" max="1285" width="5" style="2" bestFit="1" customWidth="1"/>
    <col min="1286" max="1286" width="7.453125" style="2" bestFit="1" customWidth="1"/>
    <col min="1287" max="1287" width="10.453125" style="2" bestFit="1" customWidth="1"/>
    <col min="1288" max="1288" width="8.81640625" style="2"/>
    <col min="1289" max="1290" width="12.453125" style="2" bestFit="1" customWidth="1"/>
    <col min="1291" max="1291" width="14" style="2" bestFit="1" customWidth="1"/>
    <col min="1292" max="1524" width="8.81640625" style="2"/>
    <col min="1525" max="1525" width="3.81640625" style="2" customWidth="1"/>
    <col min="1526" max="1526" width="8.81640625" style="2"/>
    <col min="1527" max="1527" width="14.453125" style="2" customWidth="1"/>
    <col min="1528" max="1528" width="38.7265625" style="2" customWidth="1"/>
    <col min="1529" max="1533" width="14" style="2" bestFit="1" customWidth="1"/>
    <col min="1534" max="1534" width="10.453125" style="2" bestFit="1" customWidth="1"/>
    <col min="1535" max="1535" width="8.81640625" style="2"/>
    <col min="1536" max="1536" width="11.26953125" style="2" bestFit="1" customWidth="1"/>
    <col min="1537" max="1537" width="5.453125" style="2" bestFit="1" customWidth="1"/>
    <col min="1538" max="1541" width="5" style="2" bestFit="1" customWidth="1"/>
    <col min="1542" max="1542" width="7.453125" style="2" bestFit="1" customWidth="1"/>
    <col min="1543" max="1543" width="10.453125" style="2" bestFit="1" customWidth="1"/>
    <col min="1544" max="1544" width="8.81640625" style="2"/>
    <col min="1545" max="1546" width="12.453125" style="2" bestFit="1" customWidth="1"/>
    <col min="1547" max="1547" width="14" style="2" bestFit="1" customWidth="1"/>
    <col min="1548" max="1780" width="8.81640625" style="2"/>
    <col min="1781" max="1781" width="3.81640625" style="2" customWidth="1"/>
    <col min="1782" max="1782" width="8.81640625" style="2"/>
    <col min="1783" max="1783" width="14.453125" style="2" customWidth="1"/>
    <col min="1784" max="1784" width="38.7265625" style="2" customWidth="1"/>
    <col min="1785" max="1789" width="14" style="2" bestFit="1" customWidth="1"/>
    <col min="1790" max="1790" width="10.453125" style="2" bestFit="1" customWidth="1"/>
    <col min="1791" max="1791" width="8.81640625" style="2"/>
    <col min="1792" max="1792" width="11.26953125" style="2" bestFit="1" customWidth="1"/>
    <col min="1793" max="1793" width="5.453125" style="2" bestFit="1" customWidth="1"/>
    <col min="1794" max="1797" width="5" style="2" bestFit="1" customWidth="1"/>
    <col min="1798" max="1798" width="7.453125" style="2" bestFit="1" customWidth="1"/>
    <col min="1799" max="1799" width="10.453125" style="2" bestFit="1" customWidth="1"/>
    <col min="1800" max="1800" width="8.81640625" style="2"/>
    <col min="1801" max="1802" width="12.453125" style="2" bestFit="1" customWidth="1"/>
    <col min="1803" max="1803" width="14" style="2" bestFit="1" customWidth="1"/>
    <col min="1804" max="2036" width="8.81640625" style="2"/>
    <col min="2037" max="2037" width="3.81640625" style="2" customWidth="1"/>
    <col min="2038" max="2038" width="8.81640625" style="2"/>
    <col min="2039" max="2039" width="14.453125" style="2" customWidth="1"/>
    <col min="2040" max="2040" width="38.7265625" style="2" customWidth="1"/>
    <col min="2041" max="2045" width="14" style="2" bestFit="1" customWidth="1"/>
    <col min="2046" max="2046" width="10.453125" style="2" bestFit="1" customWidth="1"/>
    <col min="2047" max="2047" width="8.81640625" style="2"/>
    <col min="2048" max="2048" width="11.26953125" style="2" bestFit="1" customWidth="1"/>
    <col min="2049" max="2049" width="5.453125" style="2" bestFit="1" customWidth="1"/>
    <col min="2050" max="2053" width="5" style="2" bestFit="1" customWidth="1"/>
    <col min="2054" max="2054" width="7.453125" style="2" bestFit="1" customWidth="1"/>
    <col min="2055" max="2055" width="10.453125" style="2" bestFit="1" customWidth="1"/>
    <col min="2056" max="2056" width="8.81640625" style="2"/>
    <col min="2057" max="2058" width="12.453125" style="2" bestFit="1" customWidth="1"/>
    <col min="2059" max="2059" width="14" style="2" bestFit="1" customWidth="1"/>
    <col min="2060" max="2292" width="8.81640625" style="2"/>
    <col min="2293" max="2293" width="3.81640625" style="2" customWidth="1"/>
    <col min="2294" max="2294" width="8.81640625" style="2"/>
    <col min="2295" max="2295" width="14.453125" style="2" customWidth="1"/>
    <col min="2296" max="2296" width="38.7265625" style="2" customWidth="1"/>
    <col min="2297" max="2301" width="14" style="2" bestFit="1" customWidth="1"/>
    <col min="2302" max="2302" width="10.453125" style="2" bestFit="1" customWidth="1"/>
    <col min="2303" max="2303" width="8.81640625" style="2"/>
    <col min="2304" max="2304" width="11.26953125" style="2" bestFit="1" customWidth="1"/>
    <col min="2305" max="2305" width="5.453125" style="2" bestFit="1" customWidth="1"/>
    <col min="2306" max="2309" width="5" style="2" bestFit="1" customWidth="1"/>
    <col min="2310" max="2310" width="7.453125" style="2" bestFit="1" customWidth="1"/>
    <col min="2311" max="2311" width="10.453125" style="2" bestFit="1" customWidth="1"/>
    <col min="2312" max="2312" width="8.81640625" style="2"/>
    <col min="2313" max="2314" width="12.453125" style="2" bestFit="1" customWidth="1"/>
    <col min="2315" max="2315" width="14" style="2" bestFit="1" customWidth="1"/>
    <col min="2316" max="2548" width="8.81640625" style="2"/>
    <col min="2549" max="2549" width="3.81640625" style="2" customWidth="1"/>
    <col min="2550" max="2550" width="8.81640625" style="2"/>
    <col min="2551" max="2551" width="14.453125" style="2" customWidth="1"/>
    <col min="2552" max="2552" width="38.7265625" style="2" customWidth="1"/>
    <col min="2553" max="2557" width="14" style="2" bestFit="1" customWidth="1"/>
    <col min="2558" max="2558" width="10.453125" style="2" bestFit="1" customWidth="1"/>
    <col min="2559" max="2559" width="8.81640625" style="2"/>
    <col min="2560" max="2560" width="11.26953125" style="2" bestFit="1" customWidth="1"/>
    <col min="2561" max="2561" width="5.453125" style="2" bestFit="1" customWidth="1"/>
    <col min="2562" max="2565" width="5" style="2" bestFit="1" customWidth="1"/>
    <col min="2566" max="2566" width="7.453125" style="2" bestFit="1" customWidth="1"/>
    <col min="2567" max="2567" width="10.453125" style="2" bestFit="1" customWidth="1"/>
    <col min="2568" max="2568" width="8.81640625" style="2"/>
    <col min="2569" max="2570" width="12.453125" style="2" bestFit="1" customWidth="1"/>
    <col min="2571" max="2571" width="14" style="2" bestFit="1" customWidth="1"/>
    <col min="2572" max="2804" width="8.81640625" style="2"/>
    <col min="2805" max="2805" width="3.81640625" style="2" customWidth="1"/>
    <col min="2806" max="2806" width="8.81640625" style="2"/>
    <col min="2807" max="2807" width="14.453125" style="2" customWidth="1"/>
    <col min="2808" max="2808" width="38.7265625" style="2" customWidth="1"/>
    <col min="2809" max="2813" width="14" style="2" bestFit="1" customWidth="1"/>
    <col min="2814" max="2814" width="10.453125" style="2" bestFit="1" customWidth="1"/>
    <col min="2815" max="2815" width="8.81640625" style="2"/>
    <col min="2816" max="2816" width="11.26953125" style="2" bestFit="1" customWidth="1"/>
    <col min="2817" max="2817" width="5.453125" style="2" bestFit="1" customWidth="1"/>
    <col min="2818" max="2821" width="5" style="2" bestFit="1" customWidth="1"/>
    <col min="2822" max="2822" width="7.453125" style="2" bestFit="1" customWidth="1"/>
    <col min="2823" max="2823" width="10.453125" style="2" bestFit="1" customWidth="1"/>
    <col min="2824" max="2824" width="8.81640625" style="2"/>
    <col min="2825" max="2826" width="12.453125" style="2" bestFit="1" customWidth="1"/>
    <col min="2827" max="2827" width="14" style="2" bestFit="1" customWidth="1"/>
    <col min="2828" max="3060" width="8.81640625" style="2"/>
    <col min="3061" max="3061" width="3.81640625" style="2" customWidth="1"/>
    <col min="3062" max="3062" width="8.81640625" style="2"/>
    <col min="3063" max="3063" width="14.453125" style="2" customWidth="1"/>
    <col min="3064" max="3064" width="38.7265625" style="2" customWidth="1"/>
    <col min="3065" max="3069" width="14" style="2" bestFit="1" customWidth="1"/>
    <col min="3070" max="3070" width="10.453125" style="2" bestFit="1" customWidth="1"/>
    <col min="3071" max="3071" width="8.81640625" style="2"/>
    <col min="3072" max="3072" width="11.26953125" style="2" bestFit="1" customWidth="1"/>
    <col min="3073" max="3073" width="5.453125" style="2" bestFit="1" customWidth="1"/>
    <col min="3074" max="3077" width="5" style="2" bestFit="1" customWidth="1"/>
    <col min="3078" max="3078" width="7.453125" style="2" bestFit="1" customWidth="1"/>
    <col min="3079" max="3079" width="10.453125" style="2" bestFit="1" customWidth="1"/>
    <col min="3080" max="3080" width="8.81640625" style="2"/>
    <col min="3081" max="3082" width="12.453125" style="2" bestFit="1" customWidth="1"/>
    <col min="3083" max="3083" width="14" style="2" bestFit="1" customWidth="1"/>
    <col min="3084" max="3316" width="8.81640625" style="2"/>
    <col min="3317" max="3317" width="3.81640625" style="2" customWidth="1"/>
    <col min="3318" max="3318" width="8.81640625" style="2"/>
    <col min="3319" max="3319" width="14.453125" style="2" customWidth="1"/>
    <col min="3320" max="3320" width="38.7265625" style="2" customWidth="1"/>
    <col min="3321" max="3325" width="14" style="2" bestFit="1" customWidth="1"/>
    <col min="3326" max="3326" width="10.453125" style="2" bestFit="1" customWidth="1"/>
    <col min="3327" max="3327" width="8.81640625" style="2"/>
    <col min="3328" max="3328" width="11.26953125" style="2" bestFit="1" customWidth="1"/>
    <col min="3329" max="3329" width="5.453125" style="2" bestFit="1" customWidth="1"/>
    <col min="3330" max="3333" width="5" style="2" bestFit="1" customWidth="1"/>
    <col min="3334" max="3334" width="7.453125" style="2" bestFit="1" customWidth="1"/>
    <col min="3335" max="3335" width="10.453125" style="2" bestFit="1" customWidth="1"/>
    <col min="3336" max="3336" width="8.81640625" style="2"/>
    <col min="3337" max="3338" width="12.453125" style="2" bestFit="1" customWidth="1"/>
    <col min="3339" max="3339" width="14" style="2" bestFit="1" customWidth="1"/>
    <col min="3340" max="3572" width="8.81640625" style="2"/>
    <col min="3573" max="3573" width="3.81640625" style="2" customWidth="1"/>
    <col min="3574" max="3574" width="8.81640625" style="2"/>
    <col min="3575" max="3575" width="14.453125" style="2" customWidth="1"/>
    <col min="3576" max="3576" width="38.7265625" style="2" customWidth="1"/>
    <col min="3577" max="3581" width="14" style="2" bestFit="1" customWidth="1"/>
    <col min="3582" max="3582" width="10.453125" style="2" bestFit="1" customWidth="1"/>
    <col min="3583" max="3583" width="8.81640625" style="2"/>
    <col min="3584" max="3584" width="11.26953125" style="2" bestFit="1" customWidth="1"/>
    <col min="3585" max="3585" width="5.453125" style="2" bestFit="1" customWidth="1"/>
    <col min="3586" max="3589" width="5" style="2" bestFit="1" customWidth="1"/>
    <col min="3590" max="3590" width="7.453125" style="2" bestFit="1" customWidth="1"/>
    <col min="3591" max="3591" width="10.453125" style="2" bestFit="1" customWidth="1"/>
    <col min="3592" max="3592" width="8.81640625" style="2"/>
    <col min="3593" max="3594" width="12.453125" style="2" bestFit="1" customWidth="1"/>
    <col min="3595" max="3595" width="14" style="2" bestFit="1" customWidth="1"/>
    <col min="3596" max="3828" width="8.81640625" style="2"/>
    <col min="3829" max="3829" width="3.81640625" style="2" customWidth="1"/>
    <col min="3830" max="3830" width="8.81640625" style="2"/>
    <col min="3831" max="3831" width="14.453125" style="2" customWidth="1"/>
    <col min="3832" max="3832" width="38.7265625" style="2" customWidth="1"/>
    <col min="3833" max="3837" width="14" style="2" bestFit="1" customWidth="1"/>
    <col min="3838" max="3838" width="10.453125" style="2" bestFit="1" customWidth="1"/>
    <col min="3839" max="3839" width="8.81640625" style="2"/>
    <col min="3840" max="3840" width="11.26953125" style="2" bestFit="1" customWidth="1"/>
    <col min="3841" max="3841" width="5.453125" style="2" bestFit="1" customWidth="1"/>
    <col min="3842" max="3845" width="5" style="2" bestFit="1" customWidth="1"/>
    <col min="3846" max="3846" width="7.453125" style="2" bestFit="1" customWidth="1"/>
    <col min="3847" max="3847" width="10.453125" style="2" bestFit="1" customWidth="1"/>
    <col min="3848" max="3848" width="8.81640625" style="2"/>
    <col min="3849" max="3850" width="12.453125" style="2" bestFit="1" customWidth="1"/>
    <col min="3851" max="3851" width="14" style="2" bestFit="1" customWidth="1"/>
    <col min="3852" max="4084" width="8.81640625" style="2"/>
    <col min="4085" max="4085" width="3.81640625" style="2" customWidth="1"/>
    <col min="4086" max="4086" width="8.81640625" style="2"/>
    <col min="4087" max="4087" width="14.453125" style="2" customWidth="1"/>
    <col min="4088" max="4088" width="38.7265625" style="2" customWidth="1"/>
    <col min="4089" max="4093" width="14" style="2" bestFit="1" customWidth="1"/>
    <col min="4094" max="4094" width="10.453125" style="2" bestFit="1" customWidth="1"/>
    <col min="4095" max="4095" width="8.81640625" style="2"/>
    <col min="4096" max="4096" width="11.26953125" style="2" bestFit="1" customWidth="1"/>
    <col min="4097" max="4097" width="5.453125" style="2" bestFit="1" customWidth="1"/>
    <col min="4098" max="4101" width="5" style="2" bestFit="1" customWidth="1"/>
    <col min="4102" max="4102" width="7.453125" style="2" bestFit="1" customWidth="1"/>
    <col min="4103" max="4103" width="10.453125" style="2" bestFit="1" customWidth="1"/>
    <col min="4104" max="4104" width="8.81640625" style="2"/>
    <col min="4105" max="4106" width="12.453125" style="2" bestFit="1" customWidth="1"/>
    <col min="4107" max="4107" width="14" style="2" bestFit="1" customWidth="1"/>
    <col min="4108" max="4340" width="8.81640625" style="2"/>
    <col min="4341" max="4341" width="3.81640625" style="2" customWidth="1"/>
    <col min="4342" max="4342" width="8.81640625" style="2"/>
    <col min="4343" max="4343" width="14.453125" style="2" customWidth="1"/>
    <col min="4344" max="4344" width="38.7265625" style="2" customWidth="1"/>
    <col min="4345" max="4349" width="14" style="2" bestFit="1" customWidth="1"/>
    <col min="4350" max="4350" width="10.453125" style="2" bestFit="1" customWidth="1"/>
    <col min="4351" max="4351" width="8.81640625" style="2"/>
    <col min="4352" max="4352" width="11.26953125" style="2" bestFit="1" customWidth="1"/>
    <col min="4353" max="4353" width="5.453125" style="2" bestFit="1" customWidth="1"/>
    <col min="4354" max="4357" width="5" style="2" bestFit="1" customWidth="1"/>
    <col min="4358" max="4358" width="7.453125" style="2" bestFit="1" customWidth="1"/>
    <col min="4359" max="4359" width="10.453125" style="2" bestFit="1" customWidth="1"/>
    <col min="4360" max="4360" width="8.81640625" style="2"/>
    <col min="4361" max="4362" width="12.453125" style="2" bestFit="1" customWidth="1"/>
    <col min="4363" max="4363" width="14" style="2" bestFit="1" customWidth="1"/>
    <col min="4364" max="4596" width="8.81640625" style="2"/>
    <col min="4597" max="4597" width="3.81640625" style="2" customWidth="1"/>
    <col min="4598" max="4598" width="8.81640625" style="2"/>
    <col min="4599" max="4599" width="14.453125" style="2" customWidth="1"/>
    <col min="4600" max="4600" width="38.7265625" style="2" customWidth="1"/>
    <col min="4601" max="4605" width="14" style="2" bestFit="1" customWidth="1"/>
    <col min="4606" max="4606" width="10.453125" style="2" bestFit="1" customWidth="1"/>
    <col min="4607" max="4607" width="8.81640625" style="2"/>
    <col min="4608" max="4608" width="11.26953125" style="2" bestFit="1" customWidth="1"/>
    <col min="4609" max="4609" width="5.453125" style="2" bestFit="1" customWidth="1"/>
    <col min="4610" max="4613" width="5" style="2" bestFit="1" customWidth="1"/>
    <col min="4614" max="4614" width="7.453125" style="2" bestFit="1" customWidth="1"/>
    <col min="4615" max="4615" width="10.453125" style="2" bestFit="1" customWidth="1"/>
    <col min="4616" max="4616" width="8.81640625" style="2"/>
    <col min="4617" max="4618" width="12.453125" style="2" bestFit="1" customWidth="1"/>
    <col min="4619" max="4619" width="14" style="2" bestFit="1" customWidth="1"/>
    <col min="4620" max="4852" width="8.81640625" style="2"/>
    <col min="4853" max="4853" width="3.81640625" style="2" customWidth="1"/>
    <col min="4854" max="4854" width="8.81640625" style="2"/>
    <col min="4855" max="4855" width="14.453125" style="2" customWidth="1"/>
    <col min="4856" max="4856" width="38.7265625" style="2" customWidth="1"/>
    <col min="4857" max="4861" width="14" style="2" bestFit="1" customWidth="1"/>
    <col min="4862" max="4862" width="10.453125" style="2" bestFit="1" customWidth="1"/>
    <col min="4863" max="4863" width="8.81640625" style="2"/>
    <col min="4864" max="4864" width="11.26953125" style="2" bestFit="1" customWidth="1"/>
    <col min="4865" max="4865" width="5.453125" style="2" bestFit="1" customWidth="1"/>
    <col min="4866" max="4869" width="5" style="2" bestFit="1" customWidth="1"/>
    <col min="4870" max="4870" width="7.453125" style="2" bestFit="1" customWidth="1"/>
    <col min="4871" max="4871" width="10.453125" style="2" bestFit="1" customWidth="1"/>
    <col min="4872" max="4872" width="8.81640625" style="2"/>
    <col min="4873" max="4874" width="12.453125" style="2" bestFit="1" customWidth="1"/>
    <col min="4875" max="4875" width="14" style="2" bestFit="1" customWidth="1"/>
    <col min="4876" max="5108" width="8.81640625" style="2"/>
    <col min="5109" max="5109" width="3.81640625" style="2" customWidth="1"/>
    <col min="5110" max="5110" width="8.81640625" style="2"/>
    <col min="5111" max="5111" width="14.453125" style="2" customWidth="1"/>
    <col min="5112" max="5112" width="38.7265625" style="2" customWidth="1"/>
    <col min="5113" max="5117" width="14" style="2" bestFit="1" customWidth="1"/>
    <col min="5118" max="5118" width="10.453125" style="2" bestFit="1" customWidth="1"/>
    <col min="5119" max="5119" width="8.81640625" style="2"/>
    <col min="5120" max="5120" width="11.26953125" style="2" bestFit="1" customWidth="1"/>
    <col min="5121" max="5121" width="5.453125" style="2" bestFit="1" customWidth="1"/>
    <col min="5122" max="5125" width="5" style="2" bestFit="1" customWidth="1"/>
    <col min="5126" max="5126" width="7.453125" style="2" bestFit="1" customWidth="1"/>
    <col min="5127" max="5127" width="10.453125" style="2" bestFit="1" customWidth="1"/>
    <col min="5128" max="5128" width="8.81640625" style="2"/>
    <col min="5129" max="5130" width="12.453125" style="2" bestFit="1" customWidth="1"/>
    <col min="5131" max="5131" width="14" style="2" bestFit="1" customWidth="1"/>
    <col min="5132" max="5364" width="8.81640625" style="2"/>
    <col min="5365" max="5365" width="3.81640625" style="2" customWidth="1"/>
    <col min="5366" max="5366" width="8.81640625" style="2"/>
    <col min="5367" max="5367" width="14.453125" style="2" customWidth="1"/>
    <col min="5368" max="5368" width="38.7265625" style="2" customWidth="1"/>
    <col min="5369" max="5373" width="14" style="2" bestFit="1" customWidth="1"/>
    <col min="5374" max="5374" width="10.453125" style="2" bestFit="1" customWidth="1"/>
    <col min="5375" max="5375" width="8.81640625" style="2"/>
    <col min="5376" max="5376" width="11.26953125" style="2" bestFit="1" customWidth="1"/>
    <col min="5377" max="5377" width="5.453125" style="2" bestFit="1" customWidth="1"/>
    <col min="5378" max="5381" width="5" style="2" bestFit="1" customWidth="1"/>
    <col min="5382" max="5382" width="7.453125" style="2" bestFit="1" customWidth="1"/>
    <col min="5383" max="5383" width="10.453125" style="2" bestFit="1" customWidth="1"/>
    <col min="5384" max="5384" width="8.81640625" style="2"/>
    <col min="5385" max="5386" width="12.453125" style="2" bestFit="1" customWidth="1"/>
    <col min="5387" max="5387" width="14" style="2" bestFit="1" customWidth="1"/>
    <col min="5388" max="5620" width="8.81640625" style="2"/>
    <col min="5621" max="5621" width="3.81640625" style="2" customWidth="1"/>
    <col min="5622" max="5622" width="8.81640625" style="2"/>
    <col min="5623" max="5623" width="14.453125" style="2" customWidth="1"/>
    <col min="5624" max="5624" width="38.7265625" style="2" customWidth="1"/>
    <col min="5625" max="5629" width="14" style="2" bestFit="1" customWidth="1"/>
    <col min="5630" max="5630" width="10.453125" style="2" bestFit="1" customWidth="1"/>
    <col min="5631" max="5631" width="8.81640625" style="2"/>
    <col min="5632" max="5632" width="11.26953125" style="2" bestFit="1" customWidth="1"/>
    <col min="5633" max="5633" width="5.453125" style="2" bestFit="1" customWidth="1"/>
    <col min="5634" max="5637" width="5" style="2" bestFit="1" customWidth="1"/>
    <col min="5638" max="5638" width="7.453125" style="2" bestFit="1" customWidth="1"/>
    <col min="5639" max="5639" width="10.453125" style="2" bestFit="1" customWidth="1"/>
    <col min="5640" max="5640" width="8.81640625" style="2"/>
    <col min="5641" max="5642" width="12.453125" style="2" bestFit="1" customWidth="1"/>
    <col min="5643" max="5643" width="14" style="2" bestFit="1" customWidth="1"/>
    <col min="5644" max="5876" width="8.81640625" style="2"/>
    <col min="5877" max="5877" width="3.81640625" style="2" customWidth="1"/>
    <col min="5878" max="5878" width="8.81640625" style="2"/>
    <col min="5879" max="5879" width="14.453125" style="2" customWidth="1"/>
    <col min="5880" max="5880" width="38.7265625" style="2" customWidth="1"/>
    <col min="5881" max="5885" width="14" style="2" bestFit="1" customWidth="1"/>
    <col min="5886" max="5886" width="10.453125" style="2" bestFit="1" customWidth="1"/>
    <col min="5887" max="5887" width="8.81640625" style="2"/>
    <col min="5888" max="5888" width="11.26953125" style="2" bestFit="1" customWidth="1"/>
    <col min="5889" max="5889" width="5.453125" style="2" bestFit="1" customWidth="1"/>
    <col min="5890" max="5893" width="5" style="2" bestFit="1" customWidth="1"/>
    <col min="5894" max="5894" width="7.453125" style="2" bestFit="1" customWidth="1"/>
    <col min="5895" max="5895" width="10.453125" style="2" bestFit="1" customWidth="1"/>
    <col min="5896" max="5896" width="8.81640625" style="2"/>
    <col min="5897" max="5898" width="12.453125" style="2" bestFit="1" customWidth="1"/>
    <col min="5899" max="5899" width="14" style="2" bestFit="1" customWidth="1"/>
    <col min="5900" max="6132" width="8.81640625" style="2"/>
    <col min="6133" max="6133" width="3.81640625" style="2" customWidth="1"/>
    <col min="6134" max="6134" width="8.81640625" style="2"/>
    <col min="6135" max="6135" width="14.453125" style="2" customWidth="1"/>
    <col min="6136" max="6136" width="38.7265625" style="2" customWidth="1"/>
    <col min="6137" max="6141" width="14" style="2" bestFit="1" customWidth="1"/>
    <col min="6142" max="6142" width="10.453125" style="2" bestFit="1" customWidth="1"/>
    <col min="6143" max="6143" width="8.81640625" style="2"/>
    <col min="6144" max="6144" width="11.26953125" style="2" bestFit="1" customWidth="1"/>
    <col min="6145" max="6145" width="5.453125" style="2" bestFit="1" customWidth="1"/>
    <col min="6146" max="6149" width="5" style="2" bestFit="1" customWidth="1"/>
    <col min="6150" max="6150" width="7.453125" style="2" bestFit="1" customWidth="1"/>
    <col min="6151" max="6151" width="10.453125" style="2" bestFit="1" customWidth="1"/>
    <col min="6152" max="6152" width="8.81640625" style="2"/>
    <col min="6153" max="6154" width="12.453125" style="2" bestFit="1" customWidth="1"/>
    <col min="6155" max="6155" width="14" style="2" bestFit="1" customWidth="1"/>
    <col min="6156" max="6388" width="8.81640625" style="2"/>
    <col min="6389" max="6389" width="3.81640625" style="2" customWidth="1"/>
    <col min="6390" max="6390" width="8.81640625" style="2"/>
    <col min="6391" max="6391" width="14.453125" style="2" customWidth="1"/>
    <col min="6392" max="6392" width="38.7265625" style="2" customWidth="1"/>
    <col min="6393" max="6397" width="14" style="2" bestFit="1" customWidth="1"/>
    <col min="6398" max="6398" width="10.453125" style="2" bestFit="1" customWidth="1"/>
    <col min="6399" max="6399" width="8.81640625" style="2"/>
    <col min="6400" max="6400" width="11.26953125" style="2" bestFit="1" customWidth="1"/>
    <col min="6401" max="6401" width="5.453125" style="2" bestFit="1" customWidth="1"/>
    <col min="6402" max="6405" width="5" style="2" bestFit="1" customWidth="1"/>
    <col min="6406" max="6406" width="7.453125" style="2" bestFit="1" customWidth="1"/>
    <col min="6407" max="6407" width="10.453125" style="2" bestFit="1" customWidth="1"/>
    <col min="6408" max="6408" width="8.81640625" style="2"/>
    <col min="6409" max="6410" width="12.453125" style="2" bestFit="1" customWidth="1"/>
    <col min="6411" max="6411" width="14" style="2" bestFit="1" customWidth="1"/>
    <col min="6412" max="6644" width="8.81640625" style="2"/>
    <col min="6645" max="6645" width="3.81640625" style="2" customWidth="1"/>
    <col min="6646" max="6646" width="8.81640625" style="2"/>
    <col min="6647" max="6647" width="14.453125" style="2" customWidth="1"/>
    <col min="6648" max="6648" width="38.7265625" style="2" customWidth="1"/>
    <col min="6649" max="6653" width="14" style="2" bestFit="1" customWidth="1"/>
    <col min="6654" max="6654" width="10.453125" style="2" bestFit="1" customWidth="1"/>
    <col min="6655" max="6655" width="8.81640625" style="2"/>
    <col min="6656" max="6656" width="11.26953125" style="2" bestFit="1" customWidth="1"/>
    <col min="6657" max="6657" width="5.453125" style="2" bestFit="1" customWidth="1"/>
    <col min="6658" max="6661" width="5" style="2" bestFit="1" customWidth="1"/>
    <col min="6662" max="6662" width="7.453125" style="2" bestFit="1" customWidth="1"/>
    <col min="6663" max="6663" width="10.453125" style="2" bestFit="1" customWidth="1"/>
    <col min="6664" max="6664" width="8.81640625" style="2"/>
    <col min="6665" max="6666" width="12.453125" style="2" bestFit="1" customWidth="1"/>
    <col min="6667" max="6667" width="14" style="2" bestFit="1" customWidth="1"/>
    <col min="6668" max="6900" width="8.81640625" style="2"/>
    <col min="6901" max="6901" width="3.81640625" style="2" customWidth="1"/>
    <col min="6902" max="6902" width="8.81640625" style="2"/>
    <col min="6903" max="6903" width="14.453125" style="2" customWidth="1"/>
    <col min="6904" max="6904" width="38.7265625" style="2" customWidth="1"/>
    <col min="6905" max="6909" width="14" style="2" bestFit="1" customWidth="1"/>
    <col min="6910" max="6910" width="10.453125" style="2" bestFit="1" customWidth="1"/>
    <col min="6911" max="6911" width="8.81640625" style="2"/>
    <col min="6912" max="6912" width="11.26953125" style="2" bestFit="1" customWidth="1"/>
    <col min="6913" max="6913" width="5.453125" style="2" bestFit="1" customWidth="1"/>
    <col min="6914" max="6917" width="5" style="2" bestFit="1" customWidth="1"/>
    <col min="6918" max="6918" width="7.453125" style="2" bestFit="1" customWidth="1"/>
    <col min="6919" max="6919" width="10.453125" style="2" bestFit="1" customWidth="1"/>
    <col min="6920" max="6920" width="8.81640625" style="2"/>
    <col min="6921" max="6922" width="12.453125" style="2" bestFit="1" customWidth="1"/>
    <col min="6923" max="6923" width="14" style="2" bestFit="1" customWidth="1"/>
    <col min="6924" max="7156" width="8.81640625" style="2"/>
    <col min="7157" max="7157" width="3.81640625" style="2" customWidth="1"/>
    <col min="7158" max="7158" width="8.81640625" style="2"/>
    <col min="7159" max="7159" width="14.453125" style="2" customWidth="1"/>
    <col min="7160" max="7160" width="38.7265625" style="2" customWidth="1"/>
    <col min="7161" max="7165" width="14" style="2" bestFit="1" customWidth="1"/>
    <col min="7166" max="7166" width="10.453125" style="2" bestFit="1" customWidth="1"/>
    <col min="7167" max="7167" width="8.81640625" style="2"/>
    <col min="7168" max="7168" width="11.26953125" style="2" bestFit="1" customWidth="1"/>
    <col min="7169" max="7169" width="5.453125" style="2" bestFit="1" customWidth="1"/>
    <col min="7170" max="7173" width="5" style="2" bestFit="1" customWidth="1"/>
    <col min="7174" max="7174" width="7.453125" style="2" bestFit="1" customWidth="1"/>
    <col min="7175" max="7175" width="10.453125" style="2" bestFit="1" customWidth="1"/>
    <col min="7176" max="7176" width="8.81640625" style="2"/>
    <col min="7177" max="7178" width="12.453125" style="2" bestFit="1" customWidth="1"/>
    <col min="7179" max="7179" width="14" style="2" bestFit="1" customWidth="1"/>
    <col min="7180" max="7412" width="8.81640625" style="2"/>
    <col min="7413" max="7413" width="3.81640625" style="2" customWidth="1"/>
    <col min="7414" max="7414" width="8.81640625" style="2"/>
    <col min="7415" max="7415" width="14.453125" style="2" customWidth="1"/>
    <col min="7416" max="7416" width="38.7265625" style="2" customWidth="1"/>
    <col min="7417" max="7421" width="14" style="2" bestFit="1" customWidth="1"/>
    <col min="7422" max="7422" width="10.453125" style="2" bestFit="1" customWidth="1"/>
    <col min="7423" max="7423" width="8.81640625" style="2"/>
    <col min="7424" max="7424" width="11.26953125" style="2" bestFit="1" customWidth="1"/>
    <col min="7425" max="7425" width="5.453125" style="2" bestFit="1" customWidth="1"/>
    <col min="7426" max="7429" width="5" style="2" bestFit="1" customWidth="1"/>
    <col min="7430" max="7430" width="7.453125" style="2" bestFit="1" customWidth="1"/>
    <col min="7431" max="7431" width="10.453125" style="2" bestFit="1" customWidth="1"/>
    <col min="7432" max="7432" width="8.81640625" style="2"/>
    <col min="7433" max="7434" width="12.453125" style="2" bestFit="1" customWidth="1"/>
    <col min="7435" max="7435" width="14" style="2" bestFit="1" customWidth="1"/>
    <col min="7436" max="7668" width="8.81640625" style="2"/>
    <col min="7669" max="7669" width="3.81640625" style="2" customWidth="1"/>
    <col min="7670" max="7670" width="8.81640625" style="2"/>
    <col min="7671" max="7671" width="14.453125" style="2" customWidth="1"/>
    <col min="7672" max="7672" width="38.7265625" style="2" customWidth="1"/>
    <col min="7673" max="7677" width="14" style="2" bestFit="1" customWidth="1"/>
    <col min="7678" max="7678" width="10.453125" style="2" bestFit="1" customWidth="1"/>
    <col min="7679" max="7679" width="8.81640625" style="2"/>
    <col min="7680" max="7680" width="11.26953125" style="2" bestFit="1" customWidth="1"/>
    <col min="7681" max="7681" width="5.453125" style="2" bestFit="1" customWidth="1"/>
    <col min="7682" max="7685" width="5" style="2" bestFit="1" customWidth="1"/>
    <col min="7686" max="7686" width="7.453125" style="2" bestFit="1" customWidth="1"/>
    <col min="7687" max="7687" width="10.453125" style="2" bestFit="1" customWidth="1"/>
    <col min="7688" max="7688" width="8.81640625" style="2"/>
    <col min="7689" max="7690" width="12.453125" style="2" bestFit="1" customWidth="1"/>
    <col min="7691" max="7691" width="14" style="2" bestFit="1" customWidth="1"/>
    <col min="7692" max="7924" width="8.81640625" style="2"/>
    <col min="7925" max="7925" width="3.81640625" style="2" customWidth="1"/>
    <col min="7926" max="7926" width="8.81640625" style="2"/>
    <col min="7927" max="7927" width="14.453125" style="2" customWidth="1"/>
    <col min="7928" max="7928" width="38.7265625" style="2" customWidth="1"/>
    <col min="7929" max="7933" width="14" style="2" bestFit="1" customWidth="1"/>
    <col min="7934" max="7934" width="10.453125" style="2" bestFit="1" customWidth="1"/>
    <col min="7935" max="7935" width="8.81640625" style="2"/>
    <col min="7936" max="7936" width="11.26953125" style="2" bestFit="1" customWidth="1"/>
    <col min="7937" max="7937" width="5.453125" style="2" bestFit="1" customWidth="1"/>
    <col min="7938" max="7941" width="5" style="2" bestFit="1" customWidth="1"/>
    <col min="7942" max="7942" width="7.453125" style="2" bestFit="1" customWidth="1"/>
    <col min="7943" max="7943" width="10.453125" style="2" bestFit="1" customWidth="1"/>
    <col min="7944" max="7944" width="8.81640625" style="2"/>
    <col min="7945" max="7946" width="12.453125" style="2" bestFit="1" customWidth="1"/>
    <col min="7947" max="7947" width="14" style="2" bestFit="1" customWidth="1"/>
    <col min="7948" max="8180" width="8.81640625" style="2"/>
    <col min="8181" max="8181" width="3.81640625" style="2" customWidth="1"/>
    <col min="8182" max="8182" width="8.81640625" style="2"/>
    <col min="8183" max="8183" width="14.453125" style="2" customWidth="1"/>
    <col min="8184" max="8184" width="38.7265625" style="2" customWidth="1"/>
    <col min="8185" max="8189" width="14" style="2" bestFit="1" customWidth="1"/>
    <col min="8190" max="8190" width="10.453125" style="2" bestFit="1" customWidth="1"/>
    <col min="8191" max="8191" width="8.81640625" style="2"/>
    <col min="8192" max="8192" width="11.26953125" style="2" bestFit="1" customWidth="1"/>
    <col min="8193" max="8193" width="5.453125" style="2" bestFit="1" customWidth="1"/>
    <col min="8194" max="8197" width="5" style="2" bestFit="1" customWidth="1"/>
    <col min="8198" max="8198" width="7.453125" style="2" bestFit="1" customWidth="1"/>
    <col min="8199" max="8199" width="10.453125" style="2" bestFit="1" customWidth="1"/>
    <col min="8200" max="8200" width="8.81640625" style="2"/>
    <col min="8201" max="8202" width="12.453125" style="2" bestFit="1" customWidth="1"/>
    <col min="8203" max="8203" width="14" style="2" bestFit="1" customWidth="1"/>
    <col min="8204" max="8436" width="8.81640625" style="2"/>
    <col min="8437" max="8437" width="3.81640625" style="2" customWidth="1"/>
    <col min="8438" max="8438" width="8.81640625" style="2"/>
    <col min="8439" max="8439" width="14.453125" style="2" customWidth="1"/>
    <col min="8440" max="8440" width="38.7265625" style="2" customWidth="1"/>
    <col min="8441" max="8445" width="14" style="2" bestFit="1" customWidth="1"/>
    <col min="8446" max="8446" width="10.453125" style="2" bestFit="1" customWidth="1"/>
    <col min="8447" max="8447" width="8.81640625" style="2"/>
    <col min="8448" max="8448" width="11.26953125" style="2" bestFit="1" customWidth="1"/>
    <col min="8449" max="8449" width="5.453125" style="2" bestFit="1" customWidth="1"/>
    <col min="8450" max="8453" width="5" style="2" bestFit="1" customWidth="1"/>
    <col min="8454" max="8454" width="7.453125" style="2" bestFit="1" customWidth="1"/>
    <col min="8455" max="8455" width="10.453125" style="2" bestFit="1" customWidth="1"/>
    <col min="8456" max="8456" width="8.81640625" style="2"/>
    <col min="8457" max="8458" width="12.453125" style="2" bestFit="1" customWidth="1"/>
    <col min="8459" max="8459" width="14" style="2" bestFit="1" customWidth="1"/>
    <col min="8460" max="8692" width="8.81640625" style="2"/>
    <col min="8693" max="8693" width="3.81640625" style="2" customWidth="1"/>
    <col min="8694" max="8694" width="8.81640625" style="2"/>
    <col min="8695" max="8695" width="14.453125" style="2" customWidth="1"/>
    <col min="8696" max="8696" width="38.7265625" style="2" customWidth="1"/>
    <col min="8697" max="8701" width="14" style="2" bestFit="1" customWidth="1"/>
    <col min="8702" max="8702" width="10.453125" style="2" bestFit="1" customWidth="1"/>
    <col min="8703" max="8703" width="8.81640625" style="2"/>
    <col min="8704" max="8704" width="11.26953125" style="2" bestFit="1" customWidth="1"/>
    <col min="8705" max="8705" width="5.453125" style="2" bestFit="1" customWidth="1"/>
    <col min="8706" max="8709" width="5" style="2" bestFit="1" customWidth="1"/>
    <col min="8710" max="8710" width="7.453125" style="2" bestFit="1" customWidth="1"/>
    <col min="8711" max="8711" width="10.453125" style="2" bestFit="1" customWidth="1"/>
    <col min="8712" max="8712" width="8.81640625" style="2"/>
    <col min="8713" max="8714" width="12.453125" style="2" bestFit="1" customWidth="1"/>
    <col min="8715" max="8715" width="14" style="2" bestFit="1" customWidth="1"/>
    <col min="8716" max="8948" width="8.81640625" style="2"/>
    <col min="8949" max="8949" width="3.81640625" style="2" customWidth="1"/>
    <col min="8950" max="8950" width="8.81640625" style="2"/>
    <col min="8951" max="8951" width="14.453125" style="2" customWidth="1"/>
    <col min="8952" max="8952" width="38.7265625" style="2" customWidth="1"/>
    <col min="8953" max="8957" width="14" style="2" bestFit="1" customWidth="1"/>
    <col min="8958" max="8958" width="10.453125" style="2" bestFit="1" customWidth="1"/>
    <col min="8959" max="8959" width="8.81640625" style="2"/>
    <col min="8960" max="8960" width="11.26953125" style="2" bestFit="1" customWidth="1"/>
    <col min="8961" max="8961" width="5.453125" style="2" bestFit="1" customWidth="1"/>
    <col min="8962" max="8965" width="5" style="2" bestFit="1" customWidth="1"/>
    <col min="8966" max="8966" width="7.453125" style="2" bestFit="1" customWidth="1"/>
    <col min="8967" max="8967" width="10.453125" style="2" bestFit="1" customWidth="1"/>
    <col min="8968" max="8968" width="8.81640625" style="2"/>
    <col min="8969" max="8970" width="12.453125" style="2" bestFit="1" customWidth="1"/>
    <col min="8971" max="8971" width="14" style="2" bestFit="1" customWidth="1"/>
    <col min="8972" max="9204" width="8.81640625" style="2"/>
    <col min="9205" max="9205" width="3.81640625" style="2" customWidth="1"/>
    <col min="9206" max="9206" width="8.81640625" style="2"/>
    <col min="9207" max="9207" width="14.453125" style="2" customWidth="1"/>
    <col min="9208" max="9208" width="38.7265625" style="2" customWidth="1"/>
    <col min="9209" max="9213" width="14" style="2" bestFit="1" customWidth="1"/>
    <col min="9214" max="9214" width="10.453125" style="2" bestFit="1" customWidth="1"/>
    <col min="9215" max="9215" width="8.81640625" style="2"/>
    <col min="9216" max="9216" width="11.26953125" style="2" bestFit="1" customWidth="1"/>
    <col min="9217" max="9217" width="5.453125" style="2" bestFit="1" customWidth="1"/>
    <col min="9218" max="9221" width="5" style="2" bestFit="1" customWidth="1"/>
    <col min="9222" max="9222" width="7.453125" style="2" bestFit="1" customWidth="1"/>
    <col min="9223" max="9223" width="10.453125" style="2" bestFit="1" customWidth="1"/>
    <col min="9224" max="9224" width="8.81640625" style="2"/>
    <col min="9225" max="9226" width="12.453125" style="2" bestFit="1" customWidth="1"/>
    <col min="9227" max="9227" width="14" style="2" bestFit="1" customWidth="1"/>
    <col min="9228" max="9460" width="8.81640625" style="2"/>
    <col min="9461" max="9461" width="3.81640625" style="2" customWidth="1"/>
    <col min="9462" max="9462" width="8.81640625" style="2"/>
    <col min="9463" max="9463" width="14.453125" style="2" customWidth="1"/>
    <col min="9464" max="9464" width="38.7265625" style="2" customWidth="1"/>
    <col min="9465" max="9469" width="14" style="2" bestFit="1" customWidth="1"/>
    <col min="9470" max="9470" width="10.453125" style="2" bestFit="1" customWidth="1"/>
    <col min="9471" max="9471" width="8.81640625" style="2"/>
    <col min="9472" max="9472" width="11.26953125" style="2" bestFit="1" customWidth="1"/>
    <col min="9473" max="9473" width="5.453125" style="2" bestFit="1" customWidth="1"/>
    <col min="9474" max="9477" width="5" style="2" bestFit="1" customWidth="1"/>
    <col min="9478" max="9478" width="7.453125" style="2" bestFit="1" customWidth="1"/>
    <col min="9479" max="9479" width="10.453125" style="2" bestFit="1" customWidth="1"/>
    <col min="9480" max="9480" width="8.81640625" style="2"/>
    <col min="9481" max="9482" width="12.453125" style="2" bestFit="1" customWidth="1"/>
    <col min="9483" max="9483" width="14" style="2" bestFit="1" customWidth="1"/>
    <col min="9484" max="9716" width="8.81640625" style="2"/>
    <col min="9717" max="9717" width="3.81640625" style="2" customWidth="1"/>
    <col min="9718" max="9718" width="8.81640625" style="2"/>
    <col min="9719" max="9719" width="14.453125" style="2" customWidth="1"/>
    <col min="9720" max="9720" width="38.7265625" style="2" customWidth="1"/>
    <col min="9721" max="9725" width="14" style="2" bestFit="1" customWidth="1"/>
    <col min="9726" max="9726" width="10.453125" style="2" bestFit="1" customWidth="1"/>
    <col min="9727" max="9727" width="8.81640625" style="2"/>
    <col min="9728" max="9728" width="11.26953125" style="2" bestFit="1" customWidth="1"/>
    <col min="9729" max="9729" width="5.453125" style="2" bestFit="1" customWidth="1"/>
    <col min="9730" max="9733" width="5" style="2" bestFit="1" customWidth="1"/>
    <col min="9734" max="9734" width="7.453125" style="2" bestFit="1" customWidth="1"/>
    <col min="9735" max="9735" width="10.453125" style="2" bestFit="1" customWidth="1"/>
    <col min="9736" max="9736" width="8.81640625" style="2"/>
    <col min="9737" max="9738" width="12.453125" style="2" bestFit="1" customWidth="1"/>
    <col min="9739" max="9739" width="14" style="2" bestFit="1" customWidth="1"/>
    <col min="9740" max="9972" width="8.81640625" style="2"/>
    <col min="9973" max="9973" width="3.81640625" style="2" customWidth="1"/>
    <col min="9974" max="9974" width="8.81640625" style="2"/>
    <col min="9975" max="9975" width="14.453125" style="2" customWidth="1"/>
    <col min="9976" max="9976" width="38.7265625" style="2" customWidth="1"/>
    <col min="9977" max="9981" width="14" style="2" bestFit="1" customWidth="1"/>
    <col min="9982" max="9982" width="10.453125" style="2" bestFit="1" customWidth="1"/>
    <col min="9983" max="9983" width="8.81640625" style="2"/>
    <col min="9984" max="9984" width="11.26953125" style="2" bestFit="1" customWidth="1"/>
    <col min="9985" max="9985" width="5.453125" style="2" bestFit="1" customWidth="1"/>
    <col min="9986" max="9989" width="5" style="2" bestFit="1" customWidth="1"/>
    <col min="9990" max="9990" width="7.453125" style="2" bestFit="1" customWidth="1"/>
    <col min="9991" max="9991" width="10.453125" style="2" bestFit="1" customWidth="1"/>
    <col min="9992" max="9992" width="8.81640625" style="2"/>
    <col min="9993" max="9994" width="12.453125" style="2" bestFit="1" customWidth="1"/>
    <col min="9995" max="9995" width="14" style="2" bestFit="1" customWidth="1"/>
    <col min="9996" max="10228" width="8.81640625" style="2"/>
    <col min="10229" max="10229" width="3.81640625" style="2" customWidth="1"/>
    <col min="10230" max="10230" width="8.81640625" style="2"/>
    <col min="10231" max="10231" width="14.453125" style="2" customWidth="1"/>
    <col min="10232" max="10232" width="38.7265625" style="2" customWidth="1"/>
    <col min="10233" max="10237" width="14" style="2" bestFit="1" customWidth="1"/>
    <col min="10238" max="10238" width="10.453125" style="2" bestFit="1" customWidth="1"/>
    <col min="10239" max="10239" width="8.81640625" style="2"/>
    <col min="10240" max="10240" width="11.26953125" style="2" bestFit="1" customWidth="1"/>
    <col min="10241" max="10241" width="5.453125" style="2" bestFit="1" customWidth="1"/>
    <col min="10242" max="10245" width="5" style="2" bestFit="1" customWidth="1"/>
    <col min="10246" max="10246" width="7.453125" style="2" bestFit="1" customWidth="1"/>
    <col min="10247" max="10247" width="10.453125" style="2" bestFit="1" customWidth="1"/>
    <col min="10248" max="10248" width="8.81640625" style="2"/>
    <col min="10249" max="10250" width="12.453125" style="2" bestFit="1" customWidth="1"/>
    <col min="10251" max="10251" width="14" style="2" bestFit="1" customWidth="1"/>
    <col min="10252" max="10484" width="8.81640625" style="2"/>
    <col min="10485" max="10485" width="3.81640625" style="2" customWidth="1"/>
    <col min="10486" max="10486" width="8.81640625" style="2"/>
    <col min="10487" max="10487" width="14.453125" style="2" customWidth="1"/>
    <col min="10488" max="10488" width="38.7265625" style="2" customWidth="1"/>
    <col min="10489" max="10493" width="14" style="2" bestFit="1" customWidth="1"/>
    <col min="10494" max="10494" width="10.453125" style="2" bestFit="1" customWidth="1"/>
    <col min="10495" max="10495" width="8.81640625" style="2"/>
    <col min="10496" max="10496" width="11.26953125" style="2" bestFit="1" customWidth="1"/>
    <col min="10497" max="10497" width="5.453125" style="2" bestFit="1" customWidth="1"/>
    <col min="10498" max="10501" width="5" style="2" bestFit="1" customWidth="1"/>
    <col min="10502" max="10502" width="7.453125" style="2" bestFit="1" customWidth="1"/>
    <col min="10503" max="10503" width="10.453125" style="2" bestFit="1" customWidth="1"/>
    <col min="10504" max="10504" width="8.81640625" style="2"/>
    <col min="10505" max="10506" width="12.453125" style="2" bestFit="1" customWidth="1"/>
    <col min="10507" max="10507" width="14" style="2" bestFit="1" customWidth="1"/>
    <col min="10508" max="10740" width="8.81640625" style="2"/>
    <col min="10741" max="10741" width="3.81640625" style="2" customWidth="1"/>
    <col min="10742" max="10742" width="8.81640625" style="2"/>
    <col min="10743" max="10743" width="14.453125" style="2" customWidth="1"/>
    <col min="10744" max="10744" width="38.7265625" style="2" customWidth="1"/>
    <col min="10745" max="10749" width="14" style="2" bestFit="1" customWidth="1"/>
    <col min="10750" max="10750" width="10.453125" style="2" bestFit="1" customWidth="1"/>
    <col min="10751" max="10751" width="8.81640625" style="2"/>
    <col min="10752" max="10752" width="11.26953125" style="2" bestFit="1" customWidth="1"/>
    <col min="10753" max="10753" width="5.453125" style="2" bestFit="1" customWidth="1"/>
    <col min="10754" max="10757" width="5" style="2" bestFit="1" customWidth="1"/>
    <col min="10758" max="10758" width="7.453125" style="2" bestFit="1" customWidth="1"/>
    <col min="10759" max="10759" width="10.453125" style="2" bestFit="1" customWidth="1"/>
    <col min="10760" max="10760" width="8.81640625" style="2"/>
    <col min="10761" max="10762" width="12.453125" style="2" bestFit="1" customWidth="1"/>
    <col min="10763" max="10763" width="14" style="2" bestFit="1" customWidth="1"/>
    <col min="10764" max="10996" width="8.81640625" style="2"/>
    <col min="10997" max="10997" width="3.81640625" style="2" customWidth="1"/>
    <col min="10998" max="10998" width="8.81640625" style="2"/>
    <col min="10999" max="10999" width="14.453125" style="2" customWidth="1"/>
    <col min="11000" max="11000" width="38.7265625" style="2" customWidth="1"/>
    <col min="11001" max="11005" width="14" style="2" bestFit="1" customWidth="1"/>
    <col min="11006" max="11006" width="10.453125" style="2" bestFit="1" customWidth="1"/>
    <col min="11007" max="11007" width="8.81640625" style="2"/>
    <col min="11008" max="11008" width="11.26953125" style="2" bestFit="1" customWidth="1"/>
    <col min="11009" max="11009" width="5.453125" style="2" bestFit="1" customWidth="1"/>
    <col min="11010" max="11013" width="5" style="2" bestFit="1" customWidth="1"/>
    <col min="11014" max="11014" width="7.453125" style="2" bestFit="1" customWidth="1"/>
    <col min="11015" max="11015" width="10.453125" style="2" bestFit="1" customWidth="1"/>
    <col min="11016" max="11016" width="8.81640625" style="2"/>
    <col min="11017" max="11018" width="12.453125" style="2" bestFit="1" customWidth="1"/>
    <col min="11019" max="11019" width="14" style="2" bestFit="1" customWidth="1"/>
    <col min="11020" max="11252" width="8.81640625" style="2"/>
    <col min="11253" max="11253" width="3.81640625" style="2" customWidth="1"/>
    <col min="11254" max="11254" width="8.81640625" style="2"/>
    <col min="11255" max="11255" width="14.453125" style="2" customWidth="1"/>
    <col min="11256" max="11256" width="38.7265625" style="2" customWidth="1"/>
    <col min="11257" max="11261" width="14" style="2" bestFit="1" customWidth="1"/>
    <col min="11262" max="11262" width="10.453125" style="2" bestFit="1" customWidth="1"/>
    <col min="11263" max="11263" width="8.81640625" style="2"/>
    <col min="11264" max="11264" width="11.26953125" style="2" bestFit="1" customWidth="1"/>
    <col min="11265" max="11265" width="5.453125" style="2" bestFit="1" customWidth="1"/>
    <col min="11266" max="11269" width="5" style="2" bestFit="1" customWidth="1"/>
    <col min="11270" max="11270" width="7.453125" style="2" bestFit="1" customWidth="1"/>
    <col min="11271" max="11271" width="10.453125" style="2" bestFit="1" customWidth="1"/>
    <col min="11272" max="11272" width="8.81640625" style="2"/>
    <col min="11273" max="11274" width="12.453125" style="2" bestFit="1" customWidth="1"/>
    <col min="11275" max="11275" width="14" style="2" bestFit="1" customWidth="1"/>
    <col min="11276" max="11508" width="8.81640625" style="2"/>
    <col min="11509" max="11509" width="3.81640625" style="2" customWidth="1"/>
    <col min="11510" max="11510" width="8.81640625" style="2"/>
    <col min="11511" max="11511" width="14.453125" style="2" customWidth="1"/>
    <col min="11512" max="11512" width="38.7265625" style="2" customWidth="1"/>
    <col min="11513" max="11517" width="14" style="2" bestFit="1" customWidth="1"/>
    <col min="11518" max="11518" width="10.453125" style="2" bestFit="1" customWidth="1"/>
    <col min="11519" max="11519" width="8.81640625" style="2"/>
    <col min="11520" max="11520" width="11.26953125" style="2" bestFit="1" customWidth="1"/>
    <col min="11521" max="11521" width="5.453125" style="2" bestFit="1" customWidth="1"/>
    <col min="11522" max="11525" width="5" style="2" bestFit="1" customWidth="1"/>
    <col min="11526" max="11526" width="7.453125" style="2" bestFit="1" customWidth="1"/>
    <col min="11527" max="11527" width="10.453125" style="2" bestFit="1" customWidth="1"/>
    <col min="11528" max="11528" width="8.81640625" style="2"/>
    <col min="11529" max="11530" width="12.453125" style="2" bestFit="1" customWidth="1"/>
    <col min="11531" max="11531" width="14" style="2" bestFit="1" customWidth="1"/>
    <col min="11532" max="11764" width="8.81640625" style="2"/>
    <col min="11765" max="11765" width="3.81640625" style="2" customWidth="1"/>
    <col min="11766" max="11766" width="8.81640625" style="2"/>
    <col min="11767" max="11767" width="14.453125" style="2" customWidth="1"/>
    <col min="11768" max="11768" width="38.7265625" style="2" customWidth="1"/>
    <col min="11769" max="11773" width="14" style="2" bestFit="1" customWidth="1"/>
    <col min="11774" max="11774" width="10.453125" style="2" bestFit="1" customWidth="1"/>
    <col min="11775" max="11775" width="8.81640625" style="2"/>
    <col min="11776" max="11776" width="11.26953125" style="2" bestFit="1" customWidth="1"/>
    <col min="11777" max="11777" width="5.453125" style="2" bestFit="1" customWidth="1"/>
    <col min="11778" max="11781" width="5" style="2" bestFit="1" customWidth="1"/>
    <col min="11782" max="11782" width="7.453125" style="2" bestFit="1" customWidth="1"/>
    <col min="11783" max="11783" width="10.453125" style="2" bestFit="1" customWidth="1"/>
    <col min="11784" max="11784" width="8.81640625" style="2"/>
    <col min="11785" max="11786" width="12.453125" style="2" bestFit="1" customWidth="1"/>
    <col min="11787" max="11787" width="14" style="2" bestFit="1" customWidth="1"/>
    <col min="11788" max="12020" width="8.81640625" style="2"/>
    <col min="12021" max="12021" width="3.81640625" style="2" customWidth="1"/>
    <col min="12022" max="12022" width="8.81640625" style="2"/>
    <col min="12023" max="12023" width="14.453125" style="2" customWidth="1"/>
    <col min="12024" max="12024" width="38.7265625" style="2" customWidth="1"/>
    <col min="12025" max="12029" width="14" style="2" bestFit="1" customWidth="1"/>
    <col min="12030" max="12030" width="10.453125" style="2" bestFit="1" customWidth="1"/>
    <col min="12031" max="12031" width="8.81640625" style="2"/>
    <col min="12032" max="12032" width="11.26953125" style="2" bestFit="1" customWidth="1"/>
    <col min="12033" max="12033" width="5.453125" style="2" bestFit="1" customWidth="1"/>
    <col min="12034" max="12037" width="5" style="2" bestFit="1" customWidth="1"/>
    <col min="12038" max="12038" width="7.453125" style="2" bestFit="1" customWidth="1"/>
    <col min="12039" max="12039" width="10.453125" style="2" bestFit="1" customWidth="1"/>
    <col min="12040" max="12040" width="8.81640625" style="2"/>
    <col min="12041" max="12042" width="12.453125" style="2" bestFit="1" customWidth="1"/>
    <col min="12043" max="12043" width="14" style="2" bestFit="1" customWidth="1"/>
    <col min="12044" max="12276" width="8.81640625" style="2"/>
    <col min="12277" max="12277" width="3.81640625" style="2" customWidth="1"/>
    <col min="12278" max="12278" width="8.81640625" style="2"/>
    <col min="12279" max="12279" width="14.453125" style="2" customWidth="1"/>
    <col min="12280" max="12280" width="38.7265625" style="2" customWidth="1"/>
    <col min="12281" max="12285" width="14" style="2" bestFit="1" customWidth="1"/>
    <col min="12286" max="12286" width="10.453125" style="2" bestFit="1" customWidth="1"/>
    <col min="12287" max="12287" width="8.81640625" style="2"/>
    <col min="12288" max="12288" width="11.26953125" style="2" bestFit="1" customWidth="1"/>
    <col min="12289" max="12289" width="5.453125" style="2" bestFit="1" customWidth="1"/>
    <col min="12290" max="12293" width="5" style="2" bestFit="1" customWidth="1"/>
    <col min="12294" max="12294" width="7.453125" style="2" bestFit="1" customWidth="1"/>
    <col min="12295" max="12295" width="10.453125" style="2" bestFit="1" customWidth="1"/>
    <col min="12296" max="12296" width="8.81640625" style="2"/>
    <col min="12297" max="12298" width="12.453125" style="2" bestFit="1" customWidth="1"/>
    <col min="12299" max="12299" width="14" style="2" bestFit="1" customWidth="1"/>
    <col min="12300" max="12532" width="8.81640625" style="2"/>
    <col min="12533" max="12533" width="3.81640625" style="2" customWidth="1"/>
    <col min="12534" max="12534" width="8.81640625" style="2"/>
    <col min="12535" max="12535" width="14.453125" style="2" customWidth="1"/>
    <col min="12536" max="12536" width="38.7265625" style="2" customWidth="1"/>
    <col min="12537" max="12541" width="14" style="2" bestFit="1" customWidth="1"/>
    <col min="12542" max="12542" width="10.453125" style="2" bestFit="1" customWidth="1"/>
    <col min="12543" max="12543" width="8.81640625" style="2"/>
    <col min="12544" max="12544" width="11.26953125" style="2" bestFit="1" customWidth="1"/>
    <col min="12545" max="12545" width="5.453125" style="2" bestFit="1" customWidth="1"/>
    <col min="12546" max="12549" width="5" style="2" bestFit="1" customWidth="1"/>
    <col min="12550" max="12550" width="7.453125" style="2" bestFit="1" customWidth="1"/>
    <col min="12551" max="12551" width="10.453125" style="2" bestFit="1" customWidth="1"/>
    <col min="12552" max="12552" width="8.81640625" style="2"/>
    <col min="12553" max="12554" width="12.453125" style="2" bestFit="1" customWidth="1"/>
    <col min="12555" max="12555" width="14" style="2" bestFit="1" customWidth="1"/>
    <col min="12556" max="12788" width="8.81640625" style="2"/>
    <col min="12789" max="12789" width="3.81640625" style="2" customWidth="1"/>
    <col min="12790" max="12790" width="8.81640625" style="2"/>
    <col min="12791" max="12791" width="14.453125" style="2" customWidth="1"/>
    <col min="12792" max="12792" width="38.7265625" style="2" customWidth="1"/>
    <col min="12793" max="12797" width="14" style="2" bestFit="1" customWidth="1"/>
    <col min="12798" max="12798" width="10.453125" style="2" bestFit="1" customWidth="1"/>
    <col min="12799" max="12799" width="8.81640625" style="2"/>
    <col min="12800" max="12800" width="11.26953125" style="2" bestFit="1" customWidth="1"/>
    <col min="12801" max="12801" width="5.453125" style="2" bestFit="1" customWidth="1"/>
    <col min="12802" max="12805" width="5" style="2" bestFit="1" customWidth="1"/>
    <col min="12806" max="12806" width="7.453125" style="2" bestFit="1" customWidth="1"/>
    <col min="12807" max="12807" width="10.453125" style="2" bestFit="1" customWidth="1"/>
    <col min="12808" max="12808" width="8.81640625" style="2"/>
    <col min="12809" max="12810" width="12.453125" style="2" bestFit="1" customWidth="1"/>
    <col min="12811" max="12811" width="14" style="2" bestFit="1" customWidth="1"/>
    <col min="12812" max="13044" width="8.81640625" style="2"/>
    <col min="13045" max="13045" width="3.81640625" style="2" customWidth="1"/>
    <col min="13046" max="13046" width="8.81640625" style="2"/>
    <col min="13047" max="13047" width="14.453125" style="2" customWidth="1"/>
    <col min="13048" max="13048" width="38.7265625" style="2" customWidth="1"/>
    <col min="13049" max="13053" width="14" style="2" bestFit="1" customWidth="1"/>
    <col min="13054" max="13054" width="10.453125" style="2" bestFit="1" customWidth="1"/>
    <col min="13055" max="13055" width="8.81640625" style="2"/>
    <col min="13056" max="13056" width="11.26953125" style="2" bestFit="1" customWidth="1"/>
    <col min="13057" max="13057" width="5.453125" style="2" bestFit="1" customWidth="1"/>
    <col min="13058" max="13061" width="5" style="2" bestFit="1" customWidth="1"/>
    <col min="13062" max="13062" width="7.453125" style="2" bestFit="1" customWidth="1"/>
    <col min="13063" max="13063" width="10.453125" style="2" bestFit="1" customWidth="1"/>
    <col min="13064" max="13064" width="8.81640625" style="2"/>
    <col min="13065" max="13066" width="12.453125" style="2" bestFit="1" customWidth="1"/>
    <col min="13067" max="13067" width="14" style="2" bestFit="1" customWidth="1"/>
    <col min="13068" max="13300" width="8.81640625" style="2"/>
    <col min="13301" max="13301" width="3.81640625" style="2" customWidth="1"/>
    <col min="13302" max="13302" width="8.81640625" style="2"/>
    <col min="13303" max="13303" width="14.453125" style="2" customWidth="1"/>
    <col min="13304" max="13304" width="38.7265625" style="2" customWidth="1"/>
    <col min="13305" max="13309" width="14" style="2" bestFit="1" customWidth="1"/>
    <col min="13310" max="13310" width="10.453125" style="2" bestFit="1" customWidth="1"/>
    <col min="13311" max="13311" width="8.81640625" style="2"/>
    <col min="13312" max="13312" width="11.26953125" style="2" bestFit="1" customWidth="1"/>
    <col min="13313" max="13313" width="5.453125" style="2" bestFit="1" customWidth="1"/>
    <col min="13314" max="13317" width="5" style="2" bestFit="1" customWidth="1"/>
    <col min="13318" max="13318" width="7.453125" style="2" bestFit="1" customWidth="1"/>
    <col min="13319" max="13319" width="10.453125" style="2" bestFit="1" customWidth="1"/>
    <col min="13320" max="13320" width="8.81640625" style="2"/>
    <col min="13321" max="13322" width="12.453125" style="2" bestFit="1" customWidth="1"/>
    <col min="13323" max="13323" width="14" style="2" bestFit="1" customWidth="1"/>
    <col min="13324" max="13556" width="8.81640625" style="2"/>
    <col min="13557" max="13557" width="3.81640625" style="2" customWidth="1"/>
    <col min="13558" max="13558" width="8.81640625" style="2"/>
    <col min="13559" max="13559" width="14.453125" style="2" customWidth="1"/>
    <col min="13560" max="13560" width="38.7265625" style="2" customWidth="1"/>
    <col min="13561" max="13565" width="14" style="2" bestFit="1" customWidth="1"/>
    <col min="13566" max="13566" width="10.453125" style="2" bestFit="1" customWidth="1"/>
    <col min="13567" max="13567" width="8.81640625" style="2"/>
    <col min="13568" max="13568" width="11.26953125" style="2" bestFit="1" customWidth="1"/>
    <col min="13569" max="13569" width="5.453125" style="2" bestFit="1" customWidth="1"/>
    <col min="13570" max="13573" width="5" style="2" bestFit="1" customWidth="1"/>
    <col min="13574" max="13574" width="7.453125" style="2" bestFit="1" customWidth="1"/>
    <col min="13575" max="13575" width="10.453125" style="2" bestFit="1" customWidth="1"/>
    <col min="13576" max="13576" width="8.81640625" style="2"/>
    <col min="13577" max="13578" width="12.453125" style="2" bestFit="1" customWidth="1"/>
    <col min="13579" max="13579" width="14" style="2" bestFit="1" customWidth="1"/>
    <col min="13580" max="13812" width="8.81640625" style="2"/>
    <col min="13813" max="13813" width="3.81640625" style="2" customWidth="1"/>
    <col min="13814" max="13814" width="8.81640625" style="2"/>
    <col min="13815" max="13815" width="14.453125" style="2" customWidth="1"/>
    <col min="13816" max="13816" width="38.7265625" style="2" customWidth="1"/>
    <col min="13817" max="13821" width="14" style="2" bestFit="1" customWidth="1"/>
    <col min="13822" max="13822" width="10.453125" style="2" bestFit="1" customWidth="1"/>
    <col min="13823" max="13823" width="8.81640625" style="2"/>
    <col min="13824" max="13824" width="11.26953125" style="2" bestFit="1" customWidth="1"/>
    <col min="13825" max="13825" width="5.453125" style="2" bestFit="1" customWidth="1"/>
    <col min="13826" max="13829" width="5" style="2" bestFit="1" customWidth="1"/>
    <col min="13830" max="13830" width="7.453125" style="2" bestFit="1" customWidth="1"/>
    <col min="13831" max="13831" width="10.453125" style="2" bestFit="1" customWidth="1"/>
    <col min="13832" max="13832" width="8.81640625" style="2"/>
    <col min="13833" max="13834" width="12.453125" style="2" bestFit="1" customWidth="1"/>
    <col min="13835" max="13835" width="14" style="2" bestFit="1" customWidth="1"/>
    <col min="13836" max="14068" width="8.81640625" style="2"/>
    <col min="14069" max="14069" width="3.81640625" style="2" customWidth="1"/>
    <col min="14070" max="14070" width="8.81640625" style="2"/>
    <col min="14071" max="14071" width="14.453125" style="2" customWidth="1"/>
    <col min="14072" max="14072" width="38.7265625" style="2" customWidth="1"/>
    <col min="14073" max="14077" width="14" style="2" bestFit="1" customWidth="1"/>
    <col min="14078" max="14078" width="10.453125" style="2" bestFit="1" customWidth="1"/>
    <col min="14079" max="14079" width="8.81640625" style="2"/>
    <col min="14080" max="14080" width="11.26953125" style="2" bestFit="1" customWidth="1"/>
    <col min="14081" max="14081" width="5.453125" style="2" bestFit="1" customWidth="1"/>
    <col min="14082" max="14085" width="5" style="2" bestFit="1" customWidth="1"/>
    <col min="14086" max="14086" width="7.453125" style="2" bestFit="1" customWidth="1"/>
    <col min="14087" max="14087" width="10.453125" style="2" bestFit="1" customWidth="1"/>
    <col min="14088" max="14088" width="8.81640625" style="2"/>
    <col min="14089" max="14090" width="12.453125" style="2" bestFit="1" customWidth="1"/>
    <col min="14091" max="14091" width="14" style="2" bestFit="1" customWidth="1"/>
    <col min="14092" max="14324" width="8.81640625" style="2"/>
    <col min="14325" max="14325" width="3.81640625" style="2" customWidth="1"/>
    <col min="14326" max="14326" width="8.81640625" style="2"/>
    <col min="14327" max="14327" width="14.453125" style="2" customWidth="1"/>
    <col min="14328" max="14328" width="38.7265625" style="2" customWidth="1"/>
    <col min="14329" max="14333" width="14" style="2" bestFit="1" customWidth="1"/>
    <col min="14334" max="14334" width="10.453125" style="2" bestFit="1" customWidth="1"/>
    <col min="14335" max="14335" width="8.81640625" style="2"/>
    <col min="14336" max="14336" width="11.26953125" style="2" bestFit="1" customWidth="1"/>
    <col min="14337" max="14337" width="5.453125" style="2" bestFit="1" customWidth="1"/>
    <col min="14338" max="14341" width="5" style="2" bestFit="1" customWidth="1"/>
    <col min="14342" max="14342" width="7.453125" style="2" bestFit="1" customWidth="1"/>
    <col min="14343" max="14343" width="10.453125" style="2" bestFit="1" customWidth="1"/>
    <col min="14344" max="14344" width="8.81640625" style="2"/>
    <col min="14345" max="14346" width="12.453125" style="2" bestFit="1" customWidth="1"/>
    <col min="14347" max="14347" width="14" style="2" bestFit="1" customWidth="1"/>
    <col min="14348" max="14580" width="8.81640625" style="2"/>
    <col min="14581" max="14581" width="3.81640625" style="2" customWidth="1"/>
    <col min="14582" max="14582" width="8.81640625" style="2"/>
    <col min="14583" max="14583" width="14.453125" style="2" customWidth="1"/>
    <col min="14584" max="14584" width="38.7265625" style="2" customWidth="1"/>
    <col min="14585" max="14589" width="14" style="2" bestFit="1" customWidth="1"/>
    <col min="14590" max="14590" width="10.453125" style="2" bestFit="1" customWidth="1"/>
    <col min="14591" max="14591" width="8.81640625" style="2"/>
    <col min="14592" max="14592" width="11.26953125" style="2" bestFit="1" customWidth="1"/>
    <col min="14593" max="14593" width="5.453125" style="2" bestFit="1" customWidth="1"/>
    <col min="14594" max="14597" width="5" style="2" bestFit="1" customWidth="1"/>
    <col min="14598" max="14598" width="7.453125" style="2" bestFit="1" customWidth="1"/>
    <col min="14599" max="14599" width="10.453125" style="2" bestFit="1" customWidth="1"/>
    <col min="14600" max="14600" width="8.81640625" style="2"/>
    <col min="14601" max="14602" width="12.453125" style="2" bestFit="1" customWidth="1"/>
    <col min="14603" max="14603" width="14" style="2" bestFit="1" customWidth="1"/>
    <col min="14604" max="14836" width="8.81640625" style="2"/>
    <col min="14837" max="14837" width="3.81640625" style="2" customWidth="1"/>
    <col min="14838" max="14838" width="8.81640625" style="2"/>
    <col min="14839" max="14839" width="14.453125" style="2" customWidth="1"/>
    <col min="14840" max="14840" width="38.7265625" style="2" customWidth="1"/>
    <col min="14841" max="14845" width="14" style="2" bestFit="1" customWidth="1"/>
    <col min="14846" max="14846" width="10.453125" style="2" bestFit="1" customWidth="1"/>
    <col min="14847" max="14847" width="8.81640625" style="2"/>
    <col min="14848" max="14848" width="11.26953125" style="2" bestFit="1" customWidth="1"/>
    <col min="14849" max="14849" width="5.453125" style="2" bestFit="1" customWidth="1"/>
    <col min="14850" max="14853" width="5" style="2" bestFit="1" customWidth="1"/>
    <col min="14854" max="14854" width="7.453125" style="2" bestFit="1" customWidth="1"/>
    <col min="14855" max="14855" width="10.453125" style="2" bestFit="1" customWidth="1"/>
    <col min="14856" max="14856" width="8.81640625" style="2"/>
    <col min="14857" max="14858" width="12.453125" style="2" bestFit="1" customWidth="1"/>
    <col min="14859" max="14859" width="14" style="2" bestFit="1" customWidth="1"/>
    <col min="14860" max="15092" width="8.81640625" style="2"/>
    <col min="15093" max="15093" width="3.81640625" style="2" customWidth="1"/>
    <col min="15094" max="15094" width="8.81640625" style="2"/>
    <col min="15095" max="15095" width="14.453125" style="2" customWidth="1"/>
    <col min="15096" max="15096" width="38.7265625" style="2" customWidth="1"/>
    <col min="15097" max="15101" width="14" style="2" bestFit="1" customWidth="1"/>
    <col min="15102" max="15102" width="10.453125" style="2" bestFit="1" customWidth="1"/>
    <col min="15103" max="15103" width="8.81640625" style="2"/>
    <col min="15104" max="15104" width="11.26953125" style="2" bestFit="1" customWidth="1"/>
    <col min="15105" max="15105" width="5.453125" style="2" bestFit="1" customWidth="1"/>
    <col min="15106" max="15109" width="5" style="2" bestFit="1" customWidth="1"/>
    <col min="15110" max="15110" width="7.453125" style="2" bestFit="1" customWidth="1"/>
    <col min="15111" max="15111" width="10.453125" style="2" bestFit="1" customWidth="1"/>
    <col min="15112" max="15112" width="8.81640625" style="2"/>
    <col min="15113" max="15114" width="12.453125" style="2" bestFit="1" customWidth="1"/>
    <col min="15115" max="15115" width="14" style="2" bestFit="1" customWidth="1"/>
    <col min="15116" max="15348" width="8.81640625" style="2"/>
    <col min="15349" max="15349" width="3.81640625" style="2" customWidth="1"/>
    <col min="15350" max="15350" width="8.81640625" style="2"/>
    <col min="15351" max="15351" width="14.453125" style="2" customWidth="1"/>
    <col min="15352" max="15352" width="38.7265625" style="2" customWidth="1"/>
    <col min="15353" max="15357" width="14" style="2" bestFit="1" customWidth="1"/>
    <col min="15358" max="15358" width="10.453125" style="2" bestFit="1" customWidth="1"/>
    <col min="15359" max="15359" width="8.81640625" style="2"/>
    <col min="15360" max="15360" width="11.26953125" style="2" bestFit="1" customWidth="1"/>
    <col min="15361" max="15361" width="5.453125" style="2" bestFit="1" customWidth="1"/>
    <col min="15362" max="15365" width="5" style="2" bestFit="1" customWidth="1"/>
    <col min="15366" max="15366" width="7.453125" style="2" bestFit="1" customWidth="1"/>
    <col min="15367" max="15367" width="10.453125" style="2" bestFit="1" customWidth="1"/>
    <col min="15368" max="15368" width="8.81640625" style="2"/>
    <col min="15369" max="15370" width="12.453125" style="2" bestFit="1" customWidth="1"/>
    <col min="15371" max="15371" width="14" style="2" bestFit="1" customWidth="1"/>
    <col min="15372" max="15604" width="8.81640625" style="2"/>
    <col min="15605" max="15605" width="3.81640625" style="2" customWidth="1"/>
    <col min="15606" max="15606" width="8.81640625" style="2"/>
    <col min="15607" max="15607" width="14.453125" style="2" customWidth="1"/>
    <col min="15608" max="15608" width="38.7265625" style="2" customWidth="1"/>
    <col min="15609" max="15613" width="14" style="2" bestFit="1" customWidth="1"/>
    <col min="15614" max="15614" width="10.453125" style="2" bestFit="1" customWidth="1"/>
    <col min="15615" max="15615" width="8.81640625" style="2"/>
    <col min="15616" max="15616" width="11.26953125" style="2" bestFit="1" customWidth="1"/>
    <col min="15617" max="15617" width="5.453125" style="2" bestFit="1" customWidth="1"/>
    <col min="15618" max="15621" width="5" style="2" bestFit="1" customWidth="1"/>
    <col min="15622" max="15622" width="7.453125" style="2" bestFit="1" customWidth="1"/>
    <col min="15623" max="15623" width="10.453125" style="2" bestFit="1" customWidth="1"/>
    <col min="15624" max="15624" width="8.81640625" style="2"/>
    <col min="15625" max="15626" width="12.453125" style="2" bestFit="1" customWidth="1"/>
    <col min="15627" max="15627" width="14" style="2" bestFit="1" customWidth="1"/>
    <col min="15628" max="15860" width="8.81640625" style="2"/>
    <col min="15861" max="15861" width="3.81640625" style="2" customWidth="1"/>
    <col min="15862" max="15862" width="8.81640625" style="2"/>
    <col min="15863" max="15863" width="14.453125" style="2" customWidth="1"/>
    <col min="15864" max="15864" width="38.7265625" style="2" customWidth="1"/>
    <col min="15865" max="15869" width="14" style="2" bestFit="1" customWidth="1"/>
    <col min="15870" max="15870" width="10.453125" style="2" bestFit="1" customWidth="1"/>
    <col min="15871" max="15871" width="8.81640625" style="2"/>
    <col min="15872" max="15872" width="11.26953125" style="2" bestFit="1" customWidth="1"/>
    <col min="15873" max="15873" width="5.453125" style="2" bestFit="1" customWidth="1"/>
    <col min="15874" max="15877" width="5" style="2" bestFit="1" customWidth="1"/>
    <col min="15878" max="15878" width="7.453125" style="2" bestFit="1" customWidth="1"/>
    <col min="15879" max="15879" width="10.453125" style="2" bestFit="1" customWidth="1"/>
    <col min="15880" max="15880" width="8.81640625" style="2"/>
    <col min="15881" max="15882" width="12.453125" style="2" bestFit="1" customWidth="1"/>
    <col min="15883" max="15883" width="14" style="2" bestFit="1" customWidth="1"/>
    <col min="15884" max="16116" width="8.81640625" style="2"/>
    <col min="16117" max="16117" width="3.81640625" style="2" customWidth="1"/>
    <col min="16118" max="16118" width="8.81640625" style="2"/>
    <col min="16119" max="16119" width="14.453125" style="2" customWidth="1"/>
    <col min="16120" max="16120" width="38.7265625" style="2" customWidth="1"/>
    <col min="16121" max="16125" width="14" style="2" bestFit="1" customWidth="1"/>
    <col min="16126" max="16126" width="10.453125" style="2" bestFit="1" customWidth="1"/>
    <col min="16127" max="16127" width="8.81640625" style="2"/>
    <col min="16128" max="16128" width="11.26953125" style="2" bestFit="1" customWidth="1"/>
    <col min="16129" max="16129" width="5.453125" style="2" bestFit="1" customWidth="1"/>
    <col min="16130" max="16133" width="5" style="2" bestFit="1" customWidth="1"/>
    <col min="16134" max="16134" width="7.453125" style="2" bestFit="1" customWidth="1"/>
    <col min="16135" max="16135" width="10.453125" style="2" bestFit="1" customWidth="1"/>
    <col min="16136" max="16136" width="8.81640625" style="2"/>
    <col min="16137" max="16138" width="12.453125" style="2" bestFit="1" customWidth="1"/>
    <col min="16139" max="16139" width="14" style="2" bestFit="1" customWidth="1"/>
    <col min="16140" max="16384" width="8.81640625" style="2"/>
  </cols>
  <sheetData>
    <row r="1" spans="1:21">
      <c r="A1" s="1"/>
      <c r="E1" s="34" t="s">
        <v>272</v>
      </c>
      <c r="F1" s="20"/>
      <c r="G1" s="20"/>
      <c r="H1" s="20"/>
      <c r="J1" s="438" t="s">
        <v>327</v>
      </c>
    </row>
    <row r="2" spans="1:21">
      <c r="A2" s="1"/>
      <c r="E2" s="34" t="s">
        <v>273</v>
      </c>
      <c r="G2" s="18"/>
      <c r="H2" s="18"/>
      <c r="J2" s="439">
        <v>203700</v>
      </c>
      <c r="K2" s="2" t="s">
        <v>328</v>
      </c>
    </row>
    <row r="3" spans="1:21" ht="7" customHeight="1" thickBot="1">
      <c r="A3" s="1"/>
    </row>
    <row r="4" spans="1:21" ht="22" customHeight="1" thickBot="1">
      <c r="E4" s="402" t="s">
        <v>204</v>
      </c>
      <c r="F4" s="403"/>
      <c r="G4" s="403"/>
      <c r="H4" s="404"/>
      <c r="Q4" s="81"/>
      <c r="R4" s="81"/>
    </row>
    <row r="5" spans="1:21" ht="15" thickBot="1">
      <c r="E5" s="4" t="s">
        <v>41</v>
      </c>
      <c r="F5" s="5" t="s">
        <v>40</v>
      </c>
      <c r="G5" s="5" t="s">
        <v>39</v>
      </c>
      <c r="H5" s="6" t="s">
        <v>49</v>
      </c>
      <c r="J5" s="302" t="s">
        <v>163</v>
      </c>
      <c r="K5" s="92" t="s">
        <v>118</v>
      </c>
      <c r="L5" s="7" t="s">
        <v>36</v>
      </c>
      <c r="M5" s="7" t="s">
        <v>35</v>
      </c>
      <c r="N5" s="7" t="s">
        <v>34</v>
      </c>
      <c r="O5" s="8" t="s">
        <v>31</v>
      </c>
      <c r="Q5" s="81" t="s">
        <v>75</v>
      </c>
      <c r="R5" s="81"/>
    </row>
    <row r="6" spans="1:21">
      <c r="A6" s="9" t="s">
        <v>30</v>
      </c>
      <c r="B6" s="10" t="s">
        <v>42</v>
      </c>
      <c r="C6" s="10"/>
      <c r="D6" s="10"/>
      <c r="E6" s="11"/>
      <c r="F6" s="11"/>
      <c r="G6" s="12"/>
      <c r="H6" s="13"/>
      <c r="J6" s="87" t="s">
        <v>275</v>
      </c>
      <c r="K6" s="299" t="s">
        <v>276</v>
      </c>
      <c r="L6" s="15"/>
      <c r="M6" s="15"/>
      <c r="N6" s="15"/>
      <c r="O6" s="16"/>
    </row>
    <row r="7" spans="1:21">
      <c r="A7" s="17"/>
      <c r="B7" s="298" t="s">
        <v>326</v>
      </c>
      <c r="C7" s="184" t="s">
        <v>190</v>
      </c>
      <c r="D7" s="26" t="s">
        <v>165</v>
      </c>
      <c r="E7" s="38">
        <f>$K7*L7</f>
        <v>13330</v>
      </c>
      <c r="F7" s="38">
        <f>$K7*M7*$O$7</f>
        <v>13996.5</v>
      </c>
      <c r="G7" s="38">
        <f>$K7*N7*$O$7^2</f>
        <v>14696.325000000001</v>
      </c>
      <c r="H7" s="19">
        <f t="shared" ref="H7:H36" si="0">SUM(E7:G7)</f>
        <v>42022.824999999997</v>
      </c>
      <c r="J7" s="90">
        <v>159960</v>
      </c>
      <c r="K7" s="94">
        <f>+J7/12</f>
        <v>13330</v>
      </c>
      <c r="L7" s="75">
        <v>1</v>
      </c>
      <c r="M7" s="75">
        <v>1</v>
      </c>
      <c r="N7" s="75">
        <v>1</v>
      </c>
      <c r="O7" s="325">
        <v>1.05</v>
      </c>
      <c r="Q7" s="153">
        <f>+E7/$J$7</f>
        <v>8.3333333333333329E-2</v>
      </c>
      <c r="R7" s="153">
        <f t="shared" ref="R7:U7" si="1">+F7/$J$7</f>
        <v>8.7499999999999994E-2</v>
      </c>
      <c r="S7" s="153">
        <f t="shared" si="1"/>
        <v>9.1874999999999998E-2</v>
      </c>
      <c r="T7" s="153">
        <f t="shared" si="1"/>
        <v>0.26270833333333332</v>
      </c>
      <c r="U7" s="153">
        <f t="shared" si="1"/>
        <v>0</v>
      </c>
    </row>
    <row r="8" spans="1:21">
      <c r="A8" s="17"/>
      <c r="B8" s="297" t="s">
        <v>192</v>
      </c>
      <c r="C8" s="291" t="s">
        <v>191</v>
      </c>
      <c r="D8" s="20" t="s">
        <v>79</v>
      </c>
      <c r="E8" s="38">
        <f t="shared" ref="E8:E11" si="2">$K8*L8</f>
        <v>0</v>
      </c>
      <c r="F8" s="38">
        <f t="shared" ref="F8:F11" si="3">$K8*M8*$O$7</f>
        <v>0</v>
      </c>
      <c r="G8" s="38">
        <f t="shared" ref="G8:G11" si="4">$K8*N8*$O$7^2</f>
        <v>0</v>
      </c>
      <c r="H8" s="19">
        <f t="shared" si="0"/>
        <v>0</v>
      </c>
      <c r="J8" s="90"/>
      <c r="K8" s="94">
        <v>0</v>
      </c>
      <c r="L8" s="75">
        <v>0</v>
      </c>
      <c r="M8" s="75">
        <v>0</v>
      </c>
      <c r="N8" s="75">
        <v>1</v>
      </c>
      <c r="O8" s="16"/>
    </row>
    <row r="9" spans="1:21" hidden="1">
      <c r="A9" s="17"/>
      <c r="B9" s="297" t="s">
        <v>192</v>
      </c>
      <c r="C9" s="291" t="s">
        <v>191</v>
      </c>
      <c r="D9" s="20" t="s">
        <v>79</v>
      </c>
      <c r="E9" s="38">
        <f t="shared" si="2"/>
        <v>0</v>
      </c>
      <c r="F9" s="38">
        <f t="shared" si="3"/>
        <v>0</v>
      </c>
      <c r="G9" s="38">
        <f t="shared" si="4"/>
        <v>0</v>
      </c>
      <c r="H9" s="19">
        <f t="shared" si="0"/>
        <v>0</v>
      </c>
      <c r="J9" s="90"/>
      <c r="K9" s="94">
        <v>0</v>
      </c>
      <c r="L9" s="75">
        <v>0</v>
      </c>
      <c r="M9" s="75">
        <v>0</v>
      </c>
      <c r="N9" s="75">
        <v>0</v>
      </c>
      <c r="O9" s="16"/>
    </row>
    <row r="10" spans="1:21" hidden="1">
      <c r="A10" s="17"/>
      <c r="B10" s="297" t="s">
        <v>192</v>
      </c>
      <c r="C10" s="291" t="s">
        <v>191</v>
      </c>
      <c r="D10" s="20" t="s">
        <v>79</v>
      </c>
      <c r="E10" s="38">
        <f t="shared" si="2"/>
        <v>0</v>
      </c>
      <c r="F10" s="38">
        <f t="shared" si="3"/>
        <v>0</v>
      </c>
      <c r="G10" s="38">
        <f t="shared" si="4"/>
        <v>0</v>
      </c>
      <c r="H10" s="19">
        <f t="shared" si="0"/>
        <v>0</v>
      </c>
      <c r="J10" s="90"/>
      <c r="K10" s="99">
        <v>0</v>
      </c>
      <c r="L10" s="75">
        <v>0</v>
      </c>
      <c r="M10" s="75">
        <v>0</v>
      </c>
      <c r="N10" s="75">
        <v>0</v>
      </c>
      <c r="O10" s="16"/>
    </row>
    <row r="11" spans="1:21">
      <c r="A11" s="17"/>
      <c r="B11" s="297" t="s">
        <v>192</v>
      </c>
      <c r="C11" s="291" t="s">
        <v>281</v>
      </c>
      <c r="D11" s="20" t="s">
        <v>79</v>
      </c>
      <c r="E11" s="38">
        <f t="shared" si="2"/>
        <v>0</v>
      </c>
      <c r="F11" s="38">
        <f t="shared" si="3"/>
        <v>0</v>
      </c>
      <c r="G11" s="38">
        <f t="shared" si="4"/>
        <v>0</v>
      </c>
      <c r="H11" s="19">
        <f t="shared" si="0"/>
        <v>0</v>
      </c>
      <c r="J11" s="90"/>
      <c r="K11" s="94">
        <v>0</v>
      </c>
      <c r="L11" s="75">
        <v>0</v>
      </c>
      <c r="M11" s="75">
        <v>0</v>
      </c>
      <c r="N11" s="75">
        <v>0</v>
      </c>
      <c r="O11" s="16"/>
    </row>
    <row r="12" spans="1:21">
      <c r="A12" s="17"/>
      <c r="B12" s="21" t="s">
        <v>164</v>
      </c>
      <c r="C12" s="18"/>
      <c r="D12" s="18"/>
      <c r="E12" s="22">
        <f>SUM(E7:E11)</f>
        <v>13330</v>
      </c>
      <c r="F12" s="22">
        <f t="shared" ref="F12:G12" si="5">SUM(F7:F11)</f>
        <v>13996.5</v>
      </c>
      <c r="G12" s="22">
        <f t="shared" si="5"/>
        <v>14696.325000000001</v>
      </c>
      <c r="H12" s="19">
        <f t="shared" si="0"/>
        <v>42022.824999999997</v>
      </c>
      <c r="J12" s="14"/>
      <c r="K12" s="88"/>
      <c r="L12" s="187"/>
      <c r="M12" s="187"/>
      <c r="N12" s="187"/>
      <c r="O12" s="16"/>
    </row>
    <row r="13" spans="1:21">
      <c r="A13" s="23" t="s">
        <v>29</v>
      </c>
      <c r="B13" s="24" t="s">
        <v>83</v>
      </c>
      <c r="C13" s="24"/>
      <c r="D13" s="24"/>
      <c r="E13" s="25"/>
      <c r="F13" s="25"/>
      <c r="G13" s="25"/>
      <c r="H13" s="19"/>
      <c r="J13" s="14"/>
      <c r="K13" s="101"/>
      <c r="L13" s="187"/>
      <c r="M13" s="187"/>
      <c r="N13" s="187"/>
      <c r="O13" s="16"/>
    </row>
    <row r="14" spans="1:21">
      <c r="A14" s="17"/>
      <c r="B14" s="21" t="s">
        <v>51</v>
      </c>
      <c r="C14" s="26"/>
      <c r="D14" s="26"/>
      <c r="E14" s="38">
        <f t="shared" ref="E14:E21" si="6">$K14*L14</f>
        <v>0</v>
      </c>
      <c r="F14" s="38">
        <f t="shared" ref="F14:F21" si="7">$K14*M14*$O$7</f>
        <v>0</v>
      </c>
      <c r="G14" s="38">
        <f t="shared" ref="G14:G21" si="8">$K14*N14*$O$7^2</f>
        <v>0</v>
      </c>
      <c r="H14" s="19">
        <f t="shared" si="0"/>
        <v>0</v>
      </c>
      <c r="J14" s="91"/>
      <c r="K14" s="100">
        <v>5100</v>
      </c>
      <c r="L14" s="75">
        <v>0</v>
      </c>
      <c r="M14" s="75">
        <v>0</v>
      </c>
      <c r="N14" s="75">
        <v>0</v>
      </c>
      <c r="O14" s="16"/>
    </row>
    <row r="15" spans="1:21" ht="15.75" customHeight="1">
      <c r="A15" s="17"/>
      <c r="B15" s="21" t="s">
        <v>50</v>
      </c>
      <c r="C15" s="18"/>
      <c r="D15" s="18"/>
      <c r="E15" s="38">
        <f t="shared" si="6"/>
        <v>0</v>
      </c>
      <c r="F15" s="38">
        <f t="shared" si="7"/>
        <v>0</v>
      </c>
      <c r="G15" s="38">
        <f t="shared" si="8"/>
        <v>0</v>
      </c>
      <c r="H15" s="19">
        <f t="shared" si="0"/>
        <v>0</v>
      </c>
      <c r="J15" s="91"/>
      <c r="K15" s="95">
        <v>5000</v>
      </c>
      <c r="L15" s="75">
        <v>0</v>
      </c>
      <c r="M15" s="75">
        <v>0</v>
      </c>
      <c r="N15" s="75">
        <v>0</v>
      </c>
      <c r="O15" s="16"/>
    </row>
    <row r="16" spans="1:21">
      <c r="A16" s="17"/>
      <c r="B16" s="21" t="s">
        <v>277</v>
      </c>
      <c r="C16" s="18"/>
      <c r="D16" s="18"/>
      <c r="E16" s="38">
        <f t="shared" si="6"/>
        <v>0</v>
      </c>
      <c r="F16" s="38">
        <f t="shared" si="7"/>
        <v>0</v>
      </c>
      <c r="G16" s="38">
        <f t="shared" si="8"/>
        <v>0</v>
      </c>
      <c r="H16" s="19">
        <f t="shared" si="0"/>
        <v>0</v>
      </c>
      <c r="J16" s="91">
        <v>40382</v>
      </c>
      <c r="K16" s="95">
        <f>+J16/12</f>
        <v>3365.1666666666665</v>
      </c>
      <c r="L16" s="75">
        <v>0</v>
      </c>
      <c r="M16" s="75">
        <v>0</v>
      </c>
      <c r="N16" s="75">
        <v>0</v>
      </c>
      <c r="O16" s="16"/>
      <c r="Q16" s="28" t="s">
        <v>178</v>
      </c>
    </row>
    <row r="17" spans="1:17">
      <c r="A17" s="17"/>
      <c r="B17" s="21" t="s">
        <v>278</v>
      </c>
      <c r="C17" s="18"/>
      <c r="D17" s="18"/>
      <c r="E17" s="38">
        <f t="shared" si="6"/>
        <v>41253</v>
      </c>
      <c r="F17" s="38">
        <f t="shared" si="7"/>
        <v>43315.65</v>
      </c>
      <c r="G17" s="38">
        <f t="shared" si="8"/>
        <v>45481.432500000003</v>
      </c>
      <c r="H17" s="19">
        <f t="shared" si="0"/>
        <v>130050.08249999999</v>
      </c>
      <c r="J17" s="91">
        <v>41253</v>
      </c>
      <c r="K17" s="95">
        <f t="shared" ref="K17:K18" si="9">+J17/12</f>
        <v>3437.75</v>
      </c>
      <c r="L17" s="75">
        <v>12</v>
      </c>
      <c r="M17" s="75">
        <v>12</v>
      </c>
      <c r="N17" s="75">
        <v>12</v>
      </c>
      <c r="O17" s="16"/>
      <c r="Q17" s="28" t="s">
        <v>96</v>
      </c>
    </row>
    <row r="18" spans="1:17">
      <c r="A18" s="17"/>
      <c r="B18" s="21" t="s">
        <v>279</v>
      </c>
      <c r="C18" s="18"/>
      <c r="D18" s="18"/>
      <c r="E18" s="38">
        <f t="shared" si="6"/>
        <v>0</v>
      </c>
      <c r="F18" s="38">
        <f t="shared" si="7"/>
        <v>0</v>
      </c>
      <c r="G18" s="38">
        <f t="shared" si="8"/>
        <v>0</v>
      </c>
      <c r="H18" s="19">
        <f t="shared" si="0"/>
        <v>0</v>
      </c>
      <c r="J18" s="91">
        <v>42124</v>
      </c>
      <c r="K18" s="95">
        <f t="shared" si="9"/>
        <v>3510.3333333333335</v>
      </c>
      <c r="L18" s="75">
        <v>0</v>
      </c>
      <c r="M18" s="75">
        <v>0</v>
      </c>
      <c r="N18" s="75">
        <v>0</v>
      </c>
      <c r="O18" s="16"/>
      <c r="Q18" s="28" t="s">
        <v>179</v>
      </c>
    </row>
    <row r="19" spans="1:17">
      <c r="A19" s="17"/>
      <c r="B19" s="21" t="s">
        <v>28</v>
      </c>
      <c r="C19" s="18"/>
      <c r="D19" s="18"/>
      <c r="E19" s="38">
        <f t="shared" si="6"/>
        <v>0</v>
      </c>
      <c r="F19" s="38">
        <f t="shared" si="7"/>
        <v>0</v>
      </c>
      <c r="G19" s="38">
        <f t="shared" si="8"/>
        <v>0</v>
      </c>
      <c r="H19" s="19">
        <f t="shared" si="0"/>
        <v>0</v>
      </c>
      <c r="J19" s="91"/>
      <c r="K19" s="98">
        <v>15.45</v>
      </c>
      <c r="L19" s="75">
        <v>0</v>
      </c>
      <c r="M19" s="75">
        <v>0</v>
      </c>
      <c r="N19" s="75">
        <v>0</v>
      </c>
      <c r="O19" s="16"/>
      <c r="Q19" s="97" t="s">
        <v>78</v>
      </c>
    </row>
    <row r="20" spans="1:17">
      <c r="A20" s="17"/>
      <c r="B20" s="21" t="s">
        <v>27</v>
      </c>
      <c r="C20" s="18"/>
      <c r="D20" s="18"/>
      <c r="E20" s="38">
        <f t="shared" si="6"/>
        <v>0</v>
      </c>
      <c r="F20" s="38">
        <f t="shared" si="7"/>
        <v>0</v>
      </c>
      <c r="G20" s="38">
        <f t="shared" si="8"/>
        <v>0</v>
      </c>
      <c r="H20" s="19">
        <f t="shared" si="0"/>
        <v>0</v>
      </c>
      <c r="J20" s="91"/>
      <c r="K20" s="95">
        <v>3000</v>
      </c>
      <c r="L20" s="75">
        <v>0</v>
      </c>
      <c r="M20" s="75">
        <v>0</v>
      </c>
      <c r="N20" s="75">
        <v>0</v>
      </c>
      <c r="O20" s="16"/>
    </row>
    <row r="21" spans="1:17">
      <c r="A21" s="17"/>
      <c r="B21" s="21" t="s">
        <v>26</v>
      </c>
      <c r="C21" s="18"/>
      <c r="D21" s="18"/>
      <c r="E21" s="38">
        <f t="shared" si="6"/>
        <v>0</v>
      </c>
      <c r="F21" s="38">
        <f t="shared" si="7"/>
        <v>0</v>
      </c>
      <c r="G21" s="38">
        <f t="shared" si="8"/>
        <v>0</v>
      </c>
      <c r="H21" s="19">
        <f t="shared" si="0"/>
        <v>0</v>
      </c>
      <c r="J21" s="27"/>
      <c r="K21" s="98">
        <v>10</v>
      </c>
      <c r="L21" s="75"/>
      <c r="M21" s="75"/>
      <c r="N21" s="75"/>
      <c r="O21" s="16"/>
    </row>
    <row r="22" spans="1:17" s="34" customFormat="1">
      <c r="A22" s="30"/>
      <c r="B22" s="31" t="s">
        <v>25</v>
      </c>
      <c r="C22" s="31"/>
      <c r="D22" s="31"/>
      <c r="E22" s="32">
        <f>E12+SUM(E14:E21)</f>
        <v>54583</v>
      </c>
      <c r="F22" s="32">
        <f>F12+SUM(F14:F21)</f>
        <v>57312.15</v>
      </c>
      <c r="G22" s="32">
        <f>G12+SUM(G14:G21)</f>
        <v>60177.757500000007</v>
      </c>
      <c r="H22" s="33">
        <f t="shared" si="0"/>
        <v>172072.9075</v>
      </c>
      <c r="J22" s="35"/>
      <c r="K22" s="89"/>
      <c r="L22" s="52"/>
      <c r="M22" s="52"/>
      <c r="N22" s="52"/>
      <c r="O22" s="53"/>
    </row>
    <row r="23" spans="1:17">
      <c r="A23" s="17" t="s">
        <v>24</v>
      </c>
      <c r="B23" s="18" t="s">
        <v>44</v>
      </c>
      <c r="C23" s="18"/>
      <c r="D23" s="18"/>
      <c r="E23" s="29"/>
      <c r="F23" s="29"/>
      <c r="G23" s="29"/>
      <c r="H23" s="19"/>
      <c r="J23" s="14"/>
      <c r="K23" s="88"/>
      <c r="L23" s="15"/>
      <c r="M23" s="15"/>
      <c r="N23" s="15"/>
      <c r="O23" s="16"/>
    </row>
    <row r="24" spans="1:17">
      <c r="A24" s="17"/>
      <c r="B24" s="21" t="s">
        <v>302</v>
      </c>
      <c r="C24" s="18"/>
      <c r="D24" s="18"/>
      <c r="E24" s="22">
        <f>ROUND(($O26*(E12)),0)</f>
        <v>1013</v>
      </c>
      <c r="F24" s="22">
        <f>ROUND(($O26*(F12)),0)</f>
        <v>1064</v>
      </c>
      <c r="G24" s="22">
        <f>ROUND(($O26*(G12)),0)</f>
        <v>1117</v>
      </c>
      <c r="H24" s="19">
        <f t="shared" si="0"/>
        <v>3194</v>
      </c>
      <c r="J24" s="14"/>
      <c r="K24" s="88"/>
      <c r="L24" s="15"/>
      <c r="M24" s="15"/>
      <c r="N24" s="15"/>
      <c r="O24" s="16"/>
    </row>
    <row r="25" spans="1:17">
      <c r="A25" s="17"/>
      <c r="B25" s="21" t="s">
        <v>166</v>
      </c>
      <c r="C25" s="18"/>
      <c r="D25" s="18"/>
      <c r="E25" s="22">
        <f>+(E14+E15)*$O$25</f>
        <v>0</v>
      </c>
      <c r="F25" s="22">
        <f>+(F14+F15)*$O$25</f>
        <v>0</v>
      </c>
      <c r="G25" s="22">
        <f>+(G14+G15)*$O$25</f>
        <v>0</v>
      </c>
      <c r="H25" s="19">
        <f t="shared" si="0"/>
        <v>0</v>
      </c>
      <c r="J25" s="14"/>
      <c r="K25" s="88"/>
      <c r="L25" s="15"/>
      <c r="M25" s="15"/>
      <c r="N25" s="15"/>
      <c r="O25" s="326">
        <v>0.29899999999999999</v>
      </c>
      <c r="Q25" s="2" t="s">
        <v>111</v>
      </c>
    </row>
    <row r="26" spans="1:17">
      <c r="A26" s="17"/>
      <c r="B26" s="21" t="s">
        <v>52</v>
      </c>
      <c r="C26" s="18"/>
      <c r="D26" s="18"/>
      <c r="E26" s="22">
        <f>ROUND((E16+E17+E18)*$O27,0)</f>
        <v>11138</v>
      </c>
      <c r="F26" s="22">
        <f>ROUND((F16+F17+F18)*$O27,0)</f>
        <v>11695</v>
      </c>
      <c r="G26" s="22">
        <f>ROUND((G16+G17+G18)*$O27,0)</f>
        <v>12280</v>
      </c>
      <c r="H26" s="19">
        <f t="shared" si="0"/>
        <v>35113</v>
      </c>
      <c r="J26" s="14"/>
      <c r="K26" s="88"/>
      <c r="L26" s="15"/>
      <c r="M26" s="15"/>
      <c r="N26" s="15"/>
      <c r="O26" s="326">
        <v>7.5999999999999998E-2</v>
      </c>
      <c r="Q26" s="2" t="s">
        <v>80</v>
      </c>
    </row>
    <row r="27" spans="1:17">
      <c r="A27" s="17"/>
      <c r="B27" s="21" t="s">
        <v>82</v>
      </c>
      <c r="C27" s="18"/>
      <c r="D27" s="18"/>
      <c r="E27" s="22">
        <f>ROUND(E19*$O26,0)</f>
        <v>0</v>
      </c>
      <c r="F27" s="22">
        <f>ROUND(F19*$O26,0)</f>
        <v>0</v>
      </c>
      <c r="G27" s="22">
        <f>ROUND(G19*$O26,0)</f>
        <v>0</v>
      </c>
      <c r="H27" s="19">
        <f t="shared" si="0"/>
        <v>0</v>
      </c>
      <c r="J27" s="14"/>
      <c r="K27" s="88"/>
      <c r="L27" s="15"/>
      <c r="M27" s="15"/>
      <c r="N27" s="15"/>
      <c r="O27" s="326">
        <v>0.27</v>
      </c>
      <c r="Q27" s="2" t="s">
        <v>81</v>
      </c>
    </row>
    <row r="28" spans="1:17">
      <c r="A28" s="17"/>
      <c r="B28" s="21" t="s">
        <v>109</v>
      </c>
      <c r="C28" s="18"/>
      <c r="D28" s="18"/>
      <c r="E28" s="22">
        <f>+E20*$O$28</f>
        <v>0</v>
      </c>
      <c r="F28" s="22">
        <f>+F20*$O$28</f>
        <v>0</v>
      </c>
      <c r="G28" s="22">
        <f>+G20*$O$28</f>
        <v>0</v>
      </c>
      <c r="H28" s="19">
        <f t="shared" si="0"/>
        <v>0</v>
      </c>
      <c r="J28" s="14"/>
      <c r="K28" s="88"/>
      <c r="L28" s="15"/>
      <c r="M28" s="15"/>
      <c r="N28" s="15"/>
      <c r="O28" s="326">
        <v>0.35599999999999998</v>
      </c>
      <c r="Q28" s="2" t="s">
        <v>110</v>
      </c>
    </row>
    <row r="29" spans="1:17">
      <c r="A29" s="17"/>
      <c r="B29" s="18" t="s">
        <v>46</v>
      </c>
      <c r="C29" s="18"/>
      <c r="D29" s="18"/>
      <c r="E29" s="22">
        <f>SUM(E24:E28)</f>
        <v>12151</v>
      </c>
      <c r="F29" s="22">
        <f t="shared" ref="F29:G29" si="10">SUM(F24:F28)</f>
        <v>12759</v>
      </c>
      <c r="G29" s="22">
        <f t="shared" si="10"/>
        <v>13397</v>
      </c>
      <c r="H29" s="19">
        <f t="shared" si="0"/>
        <v>38307</v>
      </c>
      <c r="J29" s="14"/>
      <c r="K29" s="88"/>
      <c r="L29" s="15"/>
      <c r="M29" s="15"/>
      <c r="N29" s="15"/>
      <c r="O29" s="16"/>
    </row>
    <row r="30" spans="1:17" s="34" customFormat="1">
      <c r="A30" s="30"/>
      <c r="B30" s="31" t="s">
        <v>23</v>
      </c>
      <c r="C30" s="31"/>
      <c r="D30" s="31"/>
      <c r="E30" s="32">
        <f>E29+E22</f>
        <v>66734</v>
      </c>
      <c r="F30" s="32">
        <f>F29+F22</f>
        <v>70071.149999999994</v>
      </c>
      <c r="G30" s="32">
        <f>G29+G22</f>
        <v>73574.757500000007</v>
      </c>
      <c r="H30" s="33">
        <f t="shared" si="0"/>
        <v>210379.9075</v>
      </c>
      <c r="J30" s="35"/>
      <c r="K30" s="89"/>
      <c r="L30" s="52"/>
      <c r="M30" s="52"/>
      <c r="N30" s="52"/>
      <c r="O30" s="16"/>
    </row>
    <row r="31" spans="1:17">
      <c r="A31" s="23" t="s">
        <v>22</v>
      </c>
      <c r="B31" s="18" t="s">
        <v>45</v>
      </c>
      <c r="C31" s="18"/>
      <c r="D31" s="18"/>
      <c r="E31" s="29"/>
      <c r="F31" s="29"/>
      <c r="G31" s="29"/>
      <c r="H31" s="19"/>
      <c r="J31" s="14"/>
      <c r="K31" s="88"/>
      <c r="L31" s="15"/>
      <c r="M31" s="15"/>
      <c r="N31" s="15"/>
      <c r="O31" s="16"/>
    </row>
    <row r="32" spans="1:17" hidden="1">
      <c r="A32" s="17"/>
      <c r="B32" s="21"/>
      <c r="C32" s="18"/>
      <c r="D32" s="36"/>
      <c r="E32" s="38">
        <v>0</v>
      </c>
      <c r="F32" s="38">
        <v>0</v>
      </c>
      <c r="G32" s="38">
        <v>0</v>
      </c>
      <c r="H32" s="19">
        <f t="shared" si="0"/>
        <v>0</v>
      </c>
      <c r="J32" s="14"/>
      <c r="K32" s="88"/>
      <c r="L32" s="15"/>
      <c r="M32" s="15"/>
      <c r="N32" s="15"/>
      <c r="O32" s="16"/>
    </row>
    <row r="33" spans="1:17" hidden="1">
      <c r="A33" s="17"/>
      <c r="B33" s="37"/>
      <c r="C33" s="24"/>
      <c r="D33" s="24"/>
      <c r="E33" s="38">
        <v>0</v>
      </c>
      <c r="F33" s="38">
        <v>0</v>
      </c>
      <c r="G33" s="38">
        <v>0</v>
      </c>
      <c r="H33" s="19">
        <f t="shared" si="0"/>
        <v>0</v>
      </c>
      <c r="J33" s="14"/>
      <c r="K33" s="88"/>
      <c r="L33" s="15"/>
      <c r="M33" s="15"/>
      <c r="N33" s="15"/>
      <c r="O33" s="16"/>
    </row>
    <row r="34" spans="1:17">
      <c r="A34" s="17"/>
      <c r="B34" s="18" t="s">
        <v>21</v>
      </c>
      <c r="C34" s="18"/>
      <c r="D34" s="18"/>
      <c r="E34" s="38">
        <f>+E32+E33</f>
        <v>0</v>
      </c>
      <c r="F34" s="38">
        <f t="shared" ref="F34:G34" si="11">+F32+F33</f>
        <v>0</v>
      </c>
      <c r="G34" s="38">
        <f t="shared" si="11"/>
        <v>0</v>
      </c>
      <c r="H34" s="19">
        <f t="shared" si="0"/>
        <v>0</v>
      </c>
      <c r="J34" s="14"/>
      <c r="K34" s="88"/>
      <c r="L34" s="15"/>
      <c r="M34" s="15"/>
      <c r="N34" s="15"/>
      <c r="O34" s="16"/>
    </row>
    <row r="35" spans="1:17">
      <c r="A35" s="23" t="s">
        <v>20</v>
      </c>
      <c r="B35" s="18" t="s">
        <v>19</v>
      </c>
      <c r="C35" s="18" t="s">
        <v>43</v>
      </c>
      <c r="D35" s="18"/>
      <c r="E35" s="38">
        <v>2000</v>
      </c>
      <c r="F35" s="38"/>
      <c r="G35" s="38">
        <v>4000</v>
      </c>
      <c r="H35" s="19">
        <f t="shared" si="0"/>
        <v>6000</v>
      </c>
      <c r="J35" s="14"/>
      <c r="K35" s="88"/>
      <c r="L35" s="15"/>
      <c r="M35" s="15"/>
      <c r="N35" s="15"/>
      <c r="O35" s="16"/>
    </row>
    <row r="36" spans="1:17">
      <c r="A36" s="17"/>
      <c r="B36" s="39"/>
      <c r="C36" s="18" t="s">
        <v>18</v>
      </c>
      <c r="D36" s="18"/>
      <c r="E36" s="38">
        <v>0</v>
      </c>
      <c r="F36" s="38">
        <v>0</v>
      </c>
      <c r="G36" s="38">
        <v>0</v>
      </c>
      <c r="H36" s="19">
        <f t="shared" si="0"/>
        <v>0</v>
      </c>
      <c r="J36" s="14"/>
      <c r="K36" s="88"/>
      <c r="L36" s="15"/>
      <c r="M36" s="15"/>
      <c r="N36" s="15"/>
      <c r="O36" s="16"/>
      <c r="Q36" s="127"/>
    </row>
    <row r="37" spans="1:17">
      <c r="A37" s="17"/>
      <c r="B37" s="24" t="s">
        <v>47</v>
      </c>
      <c r="C37" s="24"/>
      <c r="D37" s="24"/>
      <c r="E37" s="22">
        <f>SUM(E35:E36)</f>
        <v>2000</v>
      </c>
      <c r="F37" s="22">
        <f>SUM(F35:F36)</f>
        <v>0</v>
      </c>
      <c r="G37" s="22">
        <f>SUM(G35:G36)</f>
        <v>4000</v>
      </c>
      <c r="H37" s="19">
        <f t="shared" ref="H37:H44" si="12">SUM(E37:G37)</f>
        <v>6000</v>
      </c>
      <c r="J37" s="14"/>
      <c r="K37" s="88"/>
      <c r="L37" s="15"/>
      <c r="M37" s="15"/>
      <c r="N37" s="15"/>
      <c r="O37" s="16"/>
    </row>
    <row r="38" spans="1:17">
      <c r="A38" s="40" t="s">
        <v>17</v>
      </c>
      <c r="B38" s="39" t="s">
        <v>16</v>
      </c>
      <c r="C38" s="41"/>
      <c r="D38" s="41"/>
      <c r="E38" s="42"/>
      <c r="F38" s="42"/>
      <c r="G38" s="42"/>
      <c r="H38" s="19"/>
      <c r="J38" s="14"/>
      <c r="K38" s="88"/>
      <c r="L38" s="15"/>
      <c r="M38" s="15"/>
      <c r="N38" s="15"/>
      <c r="O38" s="16"/>
    </row>
    <row r="39" spans="1:17" hidden="1">
      <c r="A39" s="17"/>
      <c r="B39" s="43" t="s">
        <v>282</v>
      </c>
      <c r="C39" s="44">
        <v>0</v>
      </c>
      <c r="D39" s="24"/>
      <c r="E39" s="38"/>
      <c r="F39" s="38">
        <v>0</v>
      </c>
      <c r="G39" s="38">
        <v>0</v>
      </c>
      <c r="H39" s="19">
        <f t="shared" si="12"/>
        <v>0</v>
      </c>
      <c r="J39" s="14"/>
      <c r="K39" s="88"/>
      <c r="L39" s="15"/>
      <c r="M39" s="15"/>
      <c r="N39" s="15"/>
      <c r="O39" s="16"/>
    </row>
    <row r="40" spans="1:17" hidden="1">
      <c r="A40" s="17"/>
      <c r="B40" s="43" t="s">
        <v>283</v>
      </c>
      <c r="C40" s="44"/>
      <c r="D40" s="24"/>
      <c r="E40" s="38"/>
      <c r="F40" s="38"/>
      <c r="G40" s="38"/>
      <c r="H40" s="19">
        <f t="shared" si="12"/>
        <v>0</v>
      </c>
      <c r="J40" s="14"/>
      <c r="K40" s="88"/>
      <c r="L40" s="15"/>
      <c r="M40" s="15"/>
      <c r="N40" s="15"/>
      <c r="O40" s="16"/>
    </row>
    <row r="41" spans="1:17" hidden="1">
      <c r="A41" s="17"/>
      <c r="B41" s="43" t="s">
        <v>284</v>
      </c>
      <c r="C41" s="44">
        <v>0</v>
      </c>
      <c r="D41" s="24"/>
      <c r="E41" s="38"/>
      <c r="F41" s="38"/>
      <c r="G41" s="38"/>
      <c r="H41" s="19">
        <f t="shared" si="12"/>
        <v>0</v>
      </c>
      <c r="J41" s="14"/>
      <c r="K41" s="88"/>
      <c r="L41" s="15"/>
      <c r="M41" s="15"/>
      <c r="N41" s="15"/>
      <c r="O41" s="16"/>
    </row>
    <row r="42" spans="1:17" hidden="1">
      <c r="A42" s="17"/>
      <c r="B42" s="45" t="s">
        <v>285</v>
      </c>
      <c r="C42" s="44">
        <v>0</v>
      </c>
      <c r="D42" s="24"/>
      <c r="E42" s="38"/>
      <c r="F42" s="38"/>
      <c r="G42" s="38"/>
      <c r="H42" s="19">
        <f t="shared" si="12"/>
        <v>0</v>
      </c>
      <c r="J42" s="14"/>
      <c r="K42" s="88"/>
      <c r="L42" s="15"/>
      <c r="M42" s="15"/>
      <c r="N42" s="15"/>
      <c r="O42" s="16"/>
    </row>
    <row r="43" spans="1:17" ht="14.25" hidden="1" customHeight="1">
      <c r="A43" s="17"/>
      <c r="B43" s="24" t="s">
        <v>286</v>
      </c>
      <c r="C43" s="44">
        <v>0</v>
      </c>
      <c r="D43" s="24"/>
      <c r="E43" s="38"/>
      <c r="F43" s="38"/>
      <c r="G43" s="38"/>
      <c r="H43" s="19">
        <f t="shared" si="12"/>
        <v>0</v>
      </c>
      <c r="J43" s="14"/>
      <c r="K43" s="88"/>
      <c r="L43" s="15"/>
      <c r="M43" s="15"/>
      <c r="N43" s="15"/>
      <c r="O43" s="16"/>
    </row>
    <row r="44" spans="1:17">
      <c r="A44" s="40"/>
      <c r="B44" s="316" t="s">
        <v>11</v>
      </c>
      <c r="C44" s="47"/>
      <c r="D44" s="39"/>
      <c r="E44" s="22">
        <f>SUM(E39:E42)</f>
        <v>0</v>
      </c>
      <c r="F44" s="22">
        <f t="shared" ref="F44:G44" si="13">SUM(F39:F42)</f>
        <v>0</v>
      </c>
      <c r="G44" s="22">
        <f t="shared" si="13"/>
        <v>0</v>
      </c>
      <c r="H44" s="19">
        <f t="shared" si="12"/>
        <v>0</v>
      </c>
      <c r="J44" s="14"/>
      <c r="K44" s="88"/>
      <c r="L44" s="15"/>
      <c r="M44" s="15"/>
      <c r="N44" s="15"/>
      <c r="O44" s="16"/>
    </row>
    <row r="45" spans="1:17">
      <c r="A45" s="23" t="s">
        <v>10</v>
      </c>
      <c r="B45" s="18" t="s">
        <v>9</v>
      </c>
      <c r="C45" s="18"/>
      <c r="D45" s="18"/>
      <c r="E45" s="42"/>
      <c r="F45" s="42"/>
      <c r="G45" s="42"/>
      <c r="H45" s="19"/>
      <c r="J45" s="14"/>
      <c r="K45" s="88"/>
      <c r="L45" s="15"/>
      <c r="M45" s="15"/>
      <c r="N45" s="15"/>
      <c r="O45" s="16"/>
    </row>
    <row r="46" spans="1:17">
      <c r="A46" s="17"/>
      <c r="B46" s="21" t="s">
        <v>8</v>
      </c>
      <c r="C46" s="18"/>
      <c r="D46" s="18"/>
      <c r="E46" s="38">
        <v>2028</v>
      </c>
      <c r="F46" s="38">
        <v>1879</v>
      </c>
      <c r="G46" s="38">
        <v>4000</v>
      </c>
      <c r="H46" s="19">
        <v>0</v>
      </c>
      <c r="J46" s="14"/>
      <c r="K46" s="88"/>
      <c r="L46" s="15"/>
      <c r="M46" s="15"/>
      <c r="N46" s="15"/>
      <c r="O46" s="16"/>
    </row>
    <row r="47" spans="1:17">
      <c r="A47" s="17"/>
      <c r="B47" s="21" t="s">
        <v>280</v>
      </c>
      <c r="C47" s="18"/>
      <c r="D47" s="18"/>
      <c r="E47" s="22">
        <v>0</v>
      </c>
      <c r="F47" s="22">
        <v>0</v>
      </c>
      <c r="G47" s="22">
        <v>3523</v>
      </c>
      <c r="H47" s="19">
        <f t="shared" ref="H47:H65" si="14">SUM(E47:G47)</f>
        <v>3523</v>
      </c>
      <c r="J47" s="14"/>
      <c r="K47" s="88"/>
      <c r="L47" s="15"/>
      <c r="M47" s="15"/>
      <c r="N47" s="15"/>
      <c r="O47" s="16"/>
    </row>
    <row r="48" spans="1:17">
      <c r="A48" s="17"/>
      <c r="B48" s="21" t="s">
        <v>7</v>
      </c>
      <c r="C48" s="18"/>
      <c r="D48" s="18"/>
      <c r="E48" s="22">
        <v>0</v>
      </c>
      <c r="F48" s="22">
        <v>0</v>
      </c>
      <c r="G48" s="22">
        <v>0</v>
      </c>
      <c r="H48" s="19">
        <f t="shared" si="14"/>
        <v>0</v>
      </c>
      <c r="J48" s="14"/>
      <c r="K48" s="88"/>
      <c r="L48" s="15"/>
      <c r="M48" s="15"/>
      <c r="N48" s="15"/>
      <c r="O48" s="16"/>
    </row>
    <row r="49" spans="1:15">
      <c r="A49" s="17"/>
      <c r="B49" s="21" t="s">
        <v>287</v>
      </c>
      <c r="C49" s="18"/>
      <c r="D49" s="18"/>
      <c r="E49" s="38">
        <v>0</v>
      </c>
      <c r="F49" s="38">
        <v>0</v>
      </c>
      <c r="G49" s="38">
        <v>0</v>
      </c>
      <c r="H49" s="19">
        <f t="shared" si="14"/>
        <v>0</v>
      </c>
      <c r="J49" s="14"/>
      <c r="K49" s="88"/>
      <c r="L49" s="15"/>
      <c r="M49" s="15"/>
      <c r="N49" s="15"/>
      <c r="O49" s="16"/>
    </row>
    <row r="50" spans="1:15">
      <c r="A50" s="17"/>
      <c r="B50" s="185" t="s">
        <v>202</v>
      </c>
      <c r="C50" s="18"/>
      <c r="D50" s="18" t="s">
        <v>196</v>
      </c>
      <c r="E50" s="38">
        <f t="shared" ref="E50:G51" si="15">+E74+E77</f>
        <v>29640</v>
      </c>
      <c r="F50" s="38">
        <f t="shared" si="15"/>
        <v>28080</v>
      </c>
      <c r="G50" s="38">
        <f t="shared" si="15"/>
        <v>36660</v>
      </c>
      <c r="H50" s="19">
        <f t="shared" si="14"/>
        <v>94380</v>
      </c>
      <c r="J50" s="14"/>
      <c r="K50" s="88"/>
      <c r="L50" s="15"/>
      <c r="M50" s="15"/>
      <c r="N50" s="15"/>
      <c r="O50" s="16"/>
    </row>
    <row r="51" spans="1:15">
      <c r="A51" s="17"/>
      <c r="B51" s="185" t="s">
        <v>194</v>
      </c>
      <c r="C51" s="18"/>
      <c r="D51" s="18" t="s">
        <v>197</v>
      </c>
      <c r="E51" s="38">
        <f t="shared" si="15"/>
        <v>30058</v>
      </c>
      <c r="F51" s="38">
        <f t="shared" si="15"/>
        <v>28476</v>
      </c>
      <c r="G51" s="38">
        <f t="shared" si="15"/>
        <v>37177</v>
      </c>
      <c r="H51" s="19">
        <f t="shared" si="14"/>
        <v>95711</v>
      </c>
      <c r="J51" s="14"/>
      <c r="K51" s="88"/>
      <c r="L51" s="15"/>
      <c r="M51" s="15"/>
      <c r="N51" s="15"/>
      <c r="O51" s="16"/>
    </row>
    <row r="52" spans="1:15" hidden="1">
      <c r="A52" s="17"/>
      <c r="B52" s="185" t="s">
        <v>195</v>
      </c>
      <c r="C52" s="18"/>
      <c r="D52" s="18"/>
      <c r="E52" s="38"/>
      <c r="F52" s="38"/>
      <c r="G52" s="38"/>
      <c r="H52" s="19"/>
      <c r="J52" s="14"/>
      <c r="K52" s="88"/>
      <c r="L52" s="15"/>
      <c r="M52" s="15"/>
      <c r="N52" s="15"/>
      <c r="O52" s="16"/>
    </row>
    <row r="53" spans="1:15" hidden="1">
      <c r="A53" s="17"/>
      <c r="B53" s="185" t="s">
        <v>255</v>
      </c>
      <c r="C53" s="18"/>
      <c r="D53" s="18"/>
      <c r="E53" s="38"/>
      <c r="F53" s="38"/>
      <c r="G53" s="38"/>
      <c r="H53" s="19"/>
      <c r="J53" s="14"/>
      <c r="K53" s="88"/>
      <c r="L53" s="15"/>
      <c r="M53" s="15"/>
      <c r="N53" s="15"/>
      <c r="O53" s="16"/>
    </row>
    <row r="54" spans="1:15" hidden="1">
      <c r="A54" s="17"/>
      <c r="B54" s="185" t="s">
        <v>324</v>
      </c>
      <c r="C54" s="18"/>
      <c r="D54" s="18"/>
      <c r="E54" s="38"/>
      <c r="F54" s="38"/>
      <c r="G54" s="38"/>
      <c r="H54" s="19"/>
      <c r="J54" s="14"/>
      <c r="K54" s="88"/>
      <c r="L54" s="15"/>
      <c r="M54" s="15"/>
      <c r="N54" s="15"/>
      <c r="O54" s="16"/>
    </row>
    <row r="55" spans="1:15">
      <c r="A55" s="17"/>
      <c r="B55" s="21" t="s">
        <v>6</v>
      </c>
      <c r="C55" s="48"/>
      <c r="D55" s="186">
        <v>2</v>
      </c>
      <c r="E55" s="38">
        <f>SUM(E50:E54)</f>
        <v>59698</v>
      </c>
      <c r="F55" s="38">
        <f t="shared" ref="F55:G55" si="16">SUM(F50:F54)</f>
        <v>56556</v>
      </c>
      <c r="G55" s="38">
        <f t="shared" si="16"/>
        <v>73837</v>
      </c>
      <c r="H55" s="19">
        <f t="shared" si="14"/>
        <v>190091</v>
      </c>
      <c r="J55" s="14"/>
      <c r="K55" s="88"/>
      <c r="L55" s="15"/>
      <c r="M55" s="15"/>
      <c r="N55" s="15"/>
      <c r="O55" s="16"/>
    </row>
    <row r="56" spans="1:15">
      <c r="A56" s="17"/>
      <c r="B56" s="21" t="s">
        <v>290</v>
      </c>
      <c r="C56" s="48"/>
      <c r="D56" s="309"/>
      <c r="E56" s="38"/>
      <c r="F56" s="38"/>
      <c r="G56" s="38"/>
      <c r="H56" s="19"/>
      <c r="J56" s="14"/>
      <c r="K56" s="88"/>
      <c r="L56" s="15"/>
      <c r="M56" s="15"/>
      <c r="N56" s="15"/>
      <c r="O56" s="16"/>
    </row>
    <row r="57" spans="1:15">
      <c r="A57" s="17"/>
      <c r="B57" s="21" t="s">
        <v>289</v>
      </c>
      <c r="C57" s="18"/>
      <c r="D57" s="18"/>
      <c r="E57" s="38">
        <f>L57*$K57</f>
        <v>16238</v>
      </c>
      <c r="F57" s="38">
        <f>$K57*$O57*M57</f>
        <v>17049.900000000001</v>
      </c>
      <c r="G57" s="38">
        <f>$K57*$O57^2*N57</f>
        <v>17902.395</v>
      </c>
      <c r="H57" s="19">
        <f t="shared" si="14"/>
        <v>51190.294999999998</v>
      </c>
      <c r="J57" s="49">
        <v>16238</v>
      </c>
      <c r="K57" s="96">
        <f>+J57/12</f>
        <v>1353.1666666666667</v>
      </c>
      <c r="L57" s="50">
        <f>+L16+L17</f>
        <v>12</v>
      </c>
      <c r="M57" s="50">
        <f>+M16+M17</f>
        <v>12</v>
      </c>
      <c r="N57" s="50">
        <f>+N16+N17</f>
        <v>12</v>
      </c>
      <c r="O57" s="327">
        <v>1.05</v>
      </c>
    </row>
    <row r="58" spans="1:15">
      <c r="A58" s="17"/>
      <c r="B58" s="308" t="s">
        <v>127</v>
      </c>
      <c r="C58" s="307"/>
      <c r="D58" s="18"/>
      <c r="E58" s="38">
        <f>+L58*$J$58</f>
        <v>0</v>
      </c>
      <c r="F58" s="38">
        <f>+M58*$J$58*$O$58</f>
        <v>0</v>
      </c>
      <c r="G58" s="38">
        <f>+N58*$J$58*$O$58^2</f>
        <v>0</v>
      </c>
      <c r="H58" s="19">
        <f t="shared" si="14"/>
        <v>0</v>
      </c>
      <c r="J58" s="126">
        <v>2647.68</v>
      </c>
      <c r="K58" s="96"/>
      <c r="L58" s="50">
        <f>IF(L18&gt;=1,1,0)</f>
        <v>0</v>
      </c>
      <c r="M58" s="50">
        <f>IF(M18&gt;=1,1,0)</f>
        <v>0</v>
      </c>
      <c r="N58" s="50">
        <f>IF(N18&gt;=1,1,0)</f>
        <v>0</v>
      </c>
      <c r="O58" s="327">
        <v>1.05</v>
      </c>
    </row>
    <row r="59" spans="1:15">
      <c r="A59" s="17"/>
      <c r="B59" s="18" t="s">
        <v>48</v>
      </c>
      <c r="C59" s="18"/>
      <c r="D59" s="18"/>
      <c r="E59" s="22">
        <f>SUM(E46:E49,E55:E58)</f>
        <v>77964</v>
      </c>
      <c r="F59" s="22">
        <f>SUM(F46:F49,F55:F58)</f>
        <v>75484.899999999994</v>
      </c>
      <c r="G59" s="22">
        <f>SUM(G46:G49,G55:G58)</f>
        <v>99262.395000000004</v>
      </c>
      <c r="H59" s="19">
        <f t="shared" si="14"/>
        <v>252711.29499999998</v>
      </c>
      <c r="J59" s="14"/>
      <c r="K59" s="88"/>
      <c r="L59" s="15"/>
      <c r="M59" s="15"/>
      <c r="N59" s="15"/>
      <c r="O59" s="16"/>
    </row>
    <row r="60" spans="1:15" s="34" customFormat="1">
      <c r="A60" s="51" t="s">
        <v>5</v>
      </c>
      <c r="B60" s="31" t="s">
        <v>4</v>
      </c>
      <c r="C60" s="31"/>
      <c r="D60" s="31"/>
      <c r="E60" s="32">
        <f>E30+E34+E44+E59+E37</f>
        <v>146698</v>
      </c>
      <c r="F60" s="32">
        <f>F30+F34+F44+F59+F35+F36</f>
        <v>145556.04999999999</v>
      </c>
      <c r="G60" s="32">
        <f>G30+G34+G44+G59+G35+G36</f>
        <v>176837.15250000003</v>
      </c>
      <c r="H60" s="33">
        <f t="shared" si="14"/>
        <v>469091.20250000001</v>
      </c>
      <c r="J60" s="35"/>
      <c r="K60" s="89"/>
      <c r="L60" s="52"/>
      <c r="M60" s="52"/>
      <c r="N60" s="52"/>
      <c r="O60" s="53"/>
    </row>
    <row r="61" spans="1:15">
      <c r="A61" s="285"/>
      <c r="B61" s="54" t="s">
        <v>291</v>
      </c>
      <c r="C61" s="54"/>
      <c r="D61" s="55"/>
      <c r="E61" s="56">
        <f>+IF(E55&gt;=25000,E60-E57-E58-E34-E55-E44+25000*D55,E60-E57-E58-E34-E44)</f>
        <v>120762</v>
      </c>
      <c r="F61" s="56">
        <f>+F60-F57-F34-F55-F44-F58</f>
        <v>71950.149999999994</v>
      </c>
      <c r="G61" s="56">
        <f>+G60-G57-G34-G55-G44-G58</f>
        <v>85097.757500000036</v>
      </c>
      <c r="H61" s="57">
        <f t="shared" si="14"/>
        <v>277809.90750000003</v>
      </c>
      <c r="J61" s="14"/>
      <c r="K61" s="88"/>
      <c r="L61" s="15"/>
      <c r="M61" s="15"/>
      <c r="N61" s="15"/>
      <c r="O61" s="16"/>
    </row>
    <row r="62" spans="1:15">
      <c r="A62" s="51" t="s">
        <v>3</v>
      </c>
      <c r="B62" s="58" t="s">
        <v>2</v>
      </c>
      <c r="C62" s="58"/>
      <c r="D62" s="124"/>
      <c r="E62" s="42"/>
      <c r="F62" s="42"/>
      <c r="G62" s="42"/>
      <c r="H62" s="19"/>
      <c r="J62" s="14"/>
      <c r="K62" s="88"/>
      <c r="L62" s="15"/>
      <c r="M62" s="15"/>
      <c r="N62" s="15"/>
      <c r="O62" s="16"/>
    </row>
    <row r="63" spans="1:15" s="34" customFormat="1">
      <c r="A63" s="315"/>
      <c r="B63" s="405" t="s">
        <v>293</v>
      </c>
      <c r="C63" s="405"/>
      <c r="D63" s="124">
        <f>VLOOKUP(B63,Fringe!$A$27:$B$35,2,0)</f>
        <v>0.55000000000000004</v>
      </c>
      <c r="E63" s="125">
        <f>+E61*$D$63</f>
        <v>66419.100000000006</v>
      </c>
      <c r="F63" s="125"/>
      <c r="G63" s="125"/>
      <c r="H63" s="60">
        <f t="shared" si="14"/>
        <v>66419.100000000006</v>
      </c>
      <c r="J63" s="35"/>
      <c r="K63" s="89"/>
      <c r="L63" s="52"/>
      <c r="M63" s="52"/>
      <c r="N63" s="52"/>
      <c r="O63" s="303"/>
    </row>
    <row r="64" spans="1:15" s="34" customFormat="1" ht="15" thickBot="1">
      <c r="A64" s="30"/>
      <c r="B64" s="405" t="s">
        <v>294</v>
      </c>
      <c r="C64" s="405"/>
      <c r="D64" s="124">
        <f>VLOOKUP(B64,Fringe!$A$27:$B$35,2,0)</f>
        <v>0.56000000000000005</v>
      </c>
      <c r="E64" s="59"/>
      <c r="F64" s="59">
        <f>+F61*$D$64</f>
        <v>40292.084000000003</v>
      </c>
      <c r="G64" s="59">
        <f t="shared" ref="G64" si="17">+G61*$D$64</f>
        <v>47654.744200000023</v>
      </c>
      <c r="H64" s="60">
        <f t="shared" si="14"/>
        <v>87946.828200000018</v>
      </c>
      <c r="J64" s="35"/>
      <c r="K64" s="89"/>
      <c r="L64" s="52"/>
      <c r="M64" s="52"/>
      <c r="N64" s="52"/>
      <c r="O64" s="303"/>
    </row>
    <row r="65" spans="1:15" s="34" customFormat="1" ht="22" customHeight="1" thickBot="1">
      <c r="A65" s="62" t="s">
        <v>1</v>
      </c>
      <c r="B65" s="63" t="s">
        <v>0</v>
      </c>
      <c r="C65" s="63"/>
      <c r="D65" s="63"/>
      <c r="E65" s="64">
        <f>E63+E60+E64</f>
        <v>213117.1</v>
      </c>
      <c r="F65" s="64">
        <f t="shared" ref="F65:G65" si="18">F63+F60+F64</f>
        <v>185848.13399999999</v>
      </c>
      <c r="G65" s="64">
        <f t="shared" si="18"/>
        <v>224491.89670000004</v>
      </c>
      <c r="H65" s="301">
        <f t="shared" si="14"/>
        <v>623457.1307000001</v>
      </c>
      <c r="I65" s="65"/>
      <c r="J65" s="272"/>
      <c r="K65" s="304"/>
      <c r="L65" s="273"/>
      <c r="M65" s="273"/>
      <c r="N65" s="273"/>
      <c r="O65" s="305"/>
    </row>
    <row r="66" spans="1:15">
      <c r="E66" s="67"/>
      <c r="F66" s="67"/>
      <c r="G66" s="67"/>
      <c r="H66" s="67"/>
    </row>
    <row r="67" spans="1:15" s="195" customFormat="1">
      <c r="A67" s="68" t="s">
        <v>53</v>
      </c>
      <c r="B67" s="68"/>
      <c r="C67" s="68"/>
    </row>
    <row r="68" spans="1:15" s="195" customFormat="1">
      <c r="B68" s="2" t="s">
        <v>206</v>
      </c>
      <c r="C68" s="2"/>
      <c r="D68" s="2"/>
      <c r="E68" s="2"/>
      <c r="F68" s="2"/>
      <c r="G68" s="2"/>
      <c r="H68" s="2"/>
    </row>
    <row r="69" spans="1:15" s="195" customFormat="1">
      <c r="B69" s="2" t="s">
        <v>205</v>
      </c>
      <c r="C69" s="2"/>
      <c r="D69" s="2"/>
      <c r="E69" s="2"/>
      <c r="F69" s="2"/>
      <c r="G69" s="2"/>
      <c r="H69" s="2"/>
    </row>
    <row r="70" spans="1:15" s="195" customFormat="1">
      <c r="B70" s="2"/>
      <c r="C70" s="2"/>
      <c r="D70" s="2"/>
      <c r="E70" s="2"/>
      <c r="F70" s="2"/>
      <c r="G70" s="2"/>
      <c r="H70" s="2"/>
    </row>
    <row r="71" spans="1:15" s="195" customFormat="1" ht="19" thickBot="1">
      <c r="A71" s="406" t="s">
        <v>224</v>
      </c>
      <c r="B71" s="406"/>
      <c r="C71" s="406"/>
      <c r="D71" s="406"/>
      <c r="E71" s="406"/>
      <c r="F71" s="406"/>
      <c r="G71" s="406"/>
      <c r="H71" s="406"/>
    </row>
    <row r="72" spans="1:15">
      <c r="A72" s="231" t="s">
        <v>209</v>
      </c>
      <c r="B72" s="10"/>
      <c r="C72" s="10"/>
      <c r="D72" s="10"/>
      <c r="E72" s="10"/>
      <c r="F72" s="10"/>
      <c r="G72" s="10"/>
      <c r="H72" s="209"/>
      <c r="J72" s="2"/>
      <c r="K72" s="2"/>
    </row>
    <row r="73" spans="1:15">
      <c r="A73" s="17"/>
      <c r="B73" s="197" t="s">
        <v>210</v>
      </c>
      <c r="C73" s="24"/>
      <c r="D73" s="207"/>
      <c r="E73" s="207">
        <f>+E60-E55</f>
        <v>87000</v>
      </c>
      <c r="F73" s="207">
        <f t="shared" ref="F73:G73" si="19">+F60-F55</f>
        <v>89000.049999999988</v>
      </c>
      <c r="G73" s="207">
        <f t="shared" si="19"/>
        <v>103000.15250000003</v>
      </c>
      <c r="H73" s="210">
        <f>SUM(E73:G73)</f>
        <v>279000.20250000001</v>
      </c>
      <c r="J73" s="2"/>
    </row>
    <row r="74" spans="1:15">
      <c r="A74" s="17"/>
      <c r="B74" s="197" t="s">
        <v>207</v>
      </c>
      <c r="C74" s="24"/>
      <c r="D74" s="198"/>
      <c r="E74" s="199">
        <v>19000</v>
      </c>
      <c r="F74" s="199">
        <v>18000</v>
      </c>
      <c r="G74" s="199">
        <v>23500</v>
      </c>
      <c r="H74" s="211">
        <f>SUM(E74:G74)</f>
        <v>60500</v>
      </c>
      <c r="J74" s="2"/>
    </row>
    <row r="75" spans="1:15" ht="15" thickBot="1">
      <c r="A75" s="17"/>
      <c r="B75" s="197" t="s">
        <v>208</v>
      </c>
      <c r="C75" s="24"/>
      <c r="D75" s="198"/>
      <c r="E75" s="199">
        <v>19000</v>
      </c>
      <c r="F75" s="199">
        <v>18000</v>
      </c>
      <c r="G75" s="199">
        <v>23500</v>
      </c>
      <c r="H75" s="211">
        <f>SUM(E75:G75)</f>
        <v>60500</v>
      </c>
      <c r="J75" s="2"/>
    </row>
    <row r="76" spans="1:15" s="72" customFormat="1" ht="20" customHeight="1" thickBot="1">
      <c r="A76" s="212"/>
      <c r="B76" s="221" t="s">
        <v>211</v>
      </c>
      <c r="C76" s="222"/>
      <c r="D76" s="223"/>
      <c r="E76" s="223">
        <f t="shared" ref="E76:H76" si="20">SUM(E73:E75)</f>
        <v>125000</v>
      </c>
      <c r="F76" s="223">
        <f t="shared" si="20"/>
        <v>125000.04999999999</v>
      </c>
      <c r="G76" s="223">
        <f t="shared" si="20"/>
        <v>150000.15250000003</v>
      </c>
      <c r="H76" s="224">
        <f t="shared" si="20"/>
        <v>400000.20250000001</v>
      </c>
      <c r="I76" s="200" t="s">
        <v>216</v>
      </c>
      <c r="J76" s="201"/>
      <c r="K76" s="200"/>
    </row>
    <row r="77" spans="1:15">
      <c r="A77" s="17"/>
      <c r="B77" s="197" t="s">
        <v>214</v>
      </c>
      <c r="C77" s="24"/>
      <c r="D77" s="198"/>
      <c r="E77" s="199">
        <f>+E74*0.56</f>
        <v>10640.000000000002</v>
      </c>
      <c r="F77" s="199">
        <f t="shared" ref="F77:G77" si="21">+F74*0.56</f>
        <v>10080.000000000002</v>
      </c>
      <c r="G77" s="199">
        <f t="shared" si="21"/>
        <v>13160.000000000002</v>
      </c>
      <c r="H77" s="211">
        <f>SUM(E77:G77)</f>
        <v>33880.000000000007</v>
      </c>
      <c r="J77" s="2"/>
    </row>
    <row r="78" spans="1:15">
      <c r="A78" s="17"/>
      <c r="B78" s="69" t="s">
        <v>213</v>
      </c>
      <c r="C78" s="20"/>
      <c r="D78" s="196"/>
      <c r="E78" s="70">
        <f>+E75*58.2%</f>
        <v>11058.000000000002</v>
      </c>
      <c r="F78" s="70">
        <f t="shared" ref="F78:G78" si="22">+F75*58.2%</f>
        <v>10476.000000000002</v>
      </c>
      <c r="G78" s="70">
        <f t="shared" si="22"/>
        <v>13677.000000000002</v>
      </c>
      <c r="H78" s="213">
        <f>SUM(E78:G78)</f>
        <v>35211.000000000007</v>
      </c>
      <c r="J78" s="2"/>
    </row>
    <row r="79" spans="1:15" s="34" customFormat="1" ht="15.5" customHeight="1">
      <c r="A79" s="30"/>
      <c r="B79" s="225" t="s">
        <v>212</v>
      </c>
      <c r="C79" s="225"/>
      <c r="D79" s="226"/>
      <c r="E79" s="226">
        <f>SUM(E77:E78)</f>
        <v>21698.000000000004</v>
      </c>
      <c r="F79" s="226">
        <f>SUM(F77:F78)</f>
        <v>20556.000000000004</v>
      </c>
      <c r="G79" s="226">
        <f>SUM(G77:G78)</f>
        <v>26837.000000000004</v>
      </c>
      <c r="H79" s="227">
        <f>SUM(H77:H78)</f>
        <v>69091.000000000015</v>
      </c>
      <c r="K79" s="66"/>
    </row>
    <row r="80" spans="1:15" ht="15.5" customHeight="1">
      <c r="A80" s="17"/>
      <c r="B80" s="228" t="s">
        <v>215</v>
      </c>
      <c r="C80" s="229"/>
      <c r="D80" s="230"/>
      <c r="E80" s="226">
        <f>+E76+E79</f>
        <v>146698</v>
      </c>
      <c r="F80" s="226">
        <f t="shared" ref="F80:H80" si="23">+F76+F79</f>
        <v>145556.04999999999</v>
      </c>
      <c r="G80" s="226">
        <f t="shared" si="23"/>
        <v>176837.15250000003</v>
      </c>
      <c r="H80" s="227">
        <f t="shared" si="23"/>
        <v>469091.20250000001</v>
      </c>
      <c r="J80" s="2"/>
    </row>
    <row r="81" spans="1:11" s="202" customFormat="1" ht="20" customHeight="1">
      <c r="A81" s="232" t="s">
        <v>217</v>
      </c>
      <c r="B81" s="215"/>
      <c r="C81" s="15"/>
      <c r="D81" s="198"/>
      <c r="E81" s="216"/>
      <c r="F81" s="216"/>
      <c r="G81" s="216"/>
      <c r="H81" s="217"/>
      <c r="K81" s="203"/>
    </row>
    <row r="82" spans="1:11" s="202" customFormat="1" ht="29" customHeight="1">
      <c r="A82" s="214"/>
      <c r="B82" s="205" t="s">
        <v>221</v>
      </c>
      <c r="C82" s="205" t="s">
        <v>219</v>
      </c>
      <c r="D82" s="205" t="s">
        <v>220</v>
      </c>
      <c r="E82" s="216"/>
      <c r="F82" s="216"/>
      <c r="G82" s="216"/>
      <c r="H82" s="217"/>
      <c r="K82" s="203"/>
    </row>
    <row r="83" spans="1:11" s="202" customFormat="1" ht="16" customHeight="1">
      <c r="A83" s="214"/>
      <c r="B83" s="43" t="s">
        <v>218</v>
      </c>
      <c r="C83" s="206">
        <f>+D63</f>
        <v>0.55000000000000004</v>
      </c>
      <c r="D83" s="218">
        <f>+E61</f>
        <v>120762</v>
      </c>
      <c r="E83" s="198">
        <f>+D83*C83</f>
        <v>66419.100000000006</v>
      </c>
      <c r="F83" s="198"/>
      <c r="G83" s="198"/>
      <c r="H83" s="217"/>
      <c r="K83" s="203"/>
    </row>
    <row r="84" spans="1:11" s="202" customFormat="1" ht="16" customHeight="1">
      <c r="A84" s="214"/>
      <c r="B84" s="43" t="s">
        <v>218</v>
      </c>
      <c r="C84" s="206">
        <f>+D64</f>
        <v>0.56000000000000005</v>
      </c>
      <c r="D84" s="188">
        <f>+F61</f>
        <v>71950.149999999994</v>
      </c>
      <c r="E84" s="198"/>
      <c r="F84" s="198">
        <f>+D84*C84</f>
        <v>40292.084000000003</v>
      </c>
      <c r="G84" s="198"/>
      <c r="H84" s="217"/>
      <c r="K84" s="203"/>
    </row>
    <row r="85" spans="1:11" ht="16" customHeight="1">
      <c r="A85" s="219"/>
      <c r="B85" s="204" t="s">
        <v>218</v>
      </c>
      <c r="C85" s="208">
        <f>+D64</f>
        <v>0.56000000000000005</v>
      </c>
      <c r="D85" s="189">
        <f>+G61</f>
        <v>85097.757500000036</v>
      </c>
      <c r="E85" s="71"/>
      <c r="F85" s="71"/>
      <c r="G85" s="71">
        <f>+D85*C85</f>
        <v>47654.744200000023</v>
      </c>
      <c r="H85" s="220"/>
      <c r="J85" s="2"/>
    </row>
    <row r="86" spans="1:11">
      <c r="A86" s="233"/>
      <c r="B86" s="228" t="s">
        <v>222</v>
      </c>
      <c r="C86" s="229"/>
      <c r="D86" s="198"/>
      <c r="E86" s="216">
        <f>SUM(E83:E85)</f>
        <v>66419.100000000006</v>
      </c>
      <c r="F86" s="216">
        <f>SUM(F83:F85)</f>
        <v>40292.084000000003</v>
      </c>
      <c r="G86" s="216">
        <f>SUM(G83:G85)</f>
        <v>47654.744200000023</v>
      </c>
      <c r="H86" s="217">
        <f>SUM(E86:G86)</f>
        <v>154365.92820000002</v>
      </c>
      <c r="J86" s="2"/>
    </row>
    <row r="87" spans="1:11" ht="22.5" customHeight="1" thickBot="1">
      <c r="A87" s="234" t="s">
        <v>223</v>
      </c>
      <c r="B87" s="61"/>
      <c r="C87" s="61"/>
      <c r="D87" s="235"/>
      <c r="E87" s="235">
        <f>+E80+E86</f>
        <v>213117.1</v>
      </c>
      <c r="F87" s="235">
        <f t="shared" ref="F87:G87" si="24">+F80+F86</f>
        <v>185848.13399999999</v>
      </c>
      <c r="G87" s="235">
        <f t="shared" si="24"/>
        <v>224491.89670000004</v>
      </c>
      <c r="H87" s="295">
        <f>SUM(E87:G87)</f>
        <v>623457.1307000001</v>
      </c>
      <c r="J87" s="2"/>
    </row>
    <row r="88" spans="1:11">
      <c r="A88" s="407" t="s">
        <v>225</v>
      </c>
      <c r="B88" s="408"/>
      <c r="C88" s="408"/>
      <c r="D88" s="408"/>
      <c r="E88" s="408"/>
      <c r="F88" s="408"/>
      <c r="G88" s="408"/>
      <c r="H88" s="409"/>
    </row>
    <row r="89" spans="1:11">
      <c r="A89" s="17" t="s">
        <v>226</v>
      </c>
      <c r="B89" s="24"/>
      <c r="C89" s="24"/>
      <c r="D89" s="24"/>
      <c r="E89" s="24"/>
      <c r="F89" s="24"/>
      <c r="G89" s="24"/>
      <c r="H89" s="16"/>
    </row>
    <row r="90" spans="1:11">
      <c r="A90" s="17"/>
      <c r="B90" s="24" t="s">
        <v>227</v>
      </c>
      <c r="C90" s="24"/>
      <c r="D90" s="24"/>
      <c r="E90" s="24"/>
      <c r="F90" s="24"/>
      <c r="G90" s="24"/>
      <c r="H90" s="236">
        <f>+H76</f>
        <v>400000.20250000001</v>
      </c>
    </row>
    <row r="91" spans="1:11">
      <c r="A91" s="17"/>
      <c r="B91" s="24" t="s">
        <v>228</v>
      </c>
      <c r="C91" s="24"/>
      <c r="D91" s="24"/>
      <c r="E91" s="24"/>
      <c r="F91" s="24"/>
      <c r="G91" s="24"/>
      <c r="H91" s="236">
        <f>+H79</f>
        <v>69091.000000000015</v>
      </c>
    </row>
    <row r="92" spans="1:11">
      <c r="A92" s="17"/>
      <c r="B92" s="24" t="s">
        <v>229</v>
      </c>
      <c r="C92" s="24"/>
      <c r="D92" s="24"/>
      <c r="E92" s="24"/>
      <c r="F92" s="24"/>
      <c r="G92" s="24"/>
      <c r="H92" s="236">
        <f>+H80</f>
        <v>469091.20250000001</v>
      </c>
    </row>
    <row r="93" spans="1:11">
      <c r="A93" s="17"/>
      <c r="B93" s="24" t="s">
        <v>230</v>
      </c>
      <c r="C93" s="24"/>
      <c r="D93" s="24"/>
      <c r="E93" s="24"/>
      <c r="F93" s="24"/>
      <c r="G93" s="24"/>
      <c r="H93" s="236">
        <f>+H86</f>
        <v>154365.92820000002</v>
      </c>
    </row>
    <row r="94" spans="1:11">
      <c r="A94" s="17"/>
      <c r="B94" s="24" t="s">
        <v>231</v>
      </c>
      <c r="C94" s="24"/>
      <c r="D94" s="24"/>
      <c r="E94" s="24"/>
      <c r="F94" s="24"/>
      <c r="G94" s="24"/>
      <c r="H94" s="296">
        <f>SUM(H92:H93)</f>
        <v>623457.1307000001</v>
      </c>
    </row>
    <row r="95" spans="1:11" ht="15" thickBot="1">
      <c r="A95" s="237"/>
      <c r="B95" s="238"/>
      <c r="C95" s="238"/>
      <c r="D95" s="238"/>
      <c r="E95" s="238"/>
      <c r="F95" s="238"/>
      <c r="G95" s="238"/>
      <c r="H95" s="239"/>
    </row>
  </sheetData>
  <mergeCells count="5">
    <mergeCell ref="A71:H71"/>
    <mergeCell ref="A88:H88"/>
    <mergeCell ref="E4:H4"/>
    <mergeCell ref="B63:C63"/>
    <mergeCell ref="B64:C64"/>
  </mergeCells>
  <phoneticPr fontId="24" type="noConversion"/>
  <pageMargins left="0.75" right="0.25" top="0.75" bottom="0.75" header="0.3" footer="0.3"/>
  <pageSetup scale="85" fitToHeight="2" orientation="portrait" horizontalDpi="4294967293" verticalDpi="4294967293" r:id="rId1"/>
  <headerFooter alignWithMargins="0">
    <oddHeader>&amp;A</oddHeader>
    <oddFooter>Page &amp;P of &amp;N</oddFooter>
  </headerFooter>
  <rowBreaks count="1" manualBreakCount="1">
    <brk id="65" max="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A62E9A-F662-45B2-B49F-8626D0AF7354}">
          <x14:formula1>
            <xm:f>Fringe!$A$27:$A$35</xm:f>
          </x14:formula1>
          <xm:sqref>B63:B64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C3229-F60B-4DC9-B042-3B206CCD6E40}">
  <sheetPr>
    <pageSetUpPr fitToPage="1"/>
  </sheetPr>
  <dimension ref="A1:AH86"/>
  <sheetViews>
    <sheetView zoomScale="86" zoomScaleNormal="86" workbookViewId="0">
      <pane xSplit="3" ySplit="5" topLeftCell="D28" activePane="bottomRight" state="frozen"/>
      <selection sqref="A1:XFD1"/>
      <selection pane="topRight" sqref="A1:XFD1"/>
      <selection pane="bottomLeft" sqref="A1:XFD1"/>
      <selection pane="bottomRight" activeCell="B18" sqref="B18"/>
    </sheetView>
  </sheetViews>
  <sheetFormatPr defaultColWidth="8.81640625" defaultRowHeight="14.5"/>
  <cols>
    <col min="1" max="1" width="3.81640625" style="2" customWidth="1"/>
    <col min="2" max="2" width="12.81640625" style="2" customWidth="1"/>
    <col min="3" max="3" width="14.453125" style="2" customWidth="1"/>
    <col min="4" max="4" width="12.7265625" style="2" customWidth="1"/>
    <col min="5" max="7" width="15.81640625" style="2" customWidth="1"/>
    <col min="8" max="9" width="10.36328125" style="2" hidden="1" customWidth="1"/>
    <col min="10" max="10" width="15.81640625" style="2" customWidth="1"/>
    <col min="11" max="11" width="2" style="2" customWidth="1"/>
    <col min="12" max="14" width="14.6328125" style="2" customWidth="1"/>
    <col min="15" max="16" width="10.26953125" style="2" hidden="1" customWidth="1"/>
    <col min="17" max="17" width="14.6328125" style="2" customWidth="1"/>
    <col min="18" max="18" width="1.7265625" style="2" customWidth="1"/>
    <col min="19" max="19" width="10.453125" style="3" customWidth="1"/>
    <col min="20" max="20" width="9.90625" style="3" customWidth="1"/>
    <col min="21" max="23" width="8" style="2" customWidth="1"/>
    <col min="24" max="25" width="5.453125" style="2" hidden="1" customWidth="1"/>
    <col min="26" max="26" width="1.7265625" style="2" customWidth="1"/>
    <col min="27" max="29" width="8" style="2" customWidth="1"/>
    <col min="30" max="31" width="5.453125" style="2" hidden="1" customWidth="1"/>
    <col min="32" max="32" width="7.81640625" style="2" bestFit="1" customWidth="1"/>
    <col min="33" max="34" width="11" style="2" customWidth="1"/>
    <col min="35" max="35" width="21.26953125" style="2" bestFit="1" customWidth="1"/>
    <col min="36" max="36" width="8.81640625" style="2"/>
    <col min="37" max="37" width="6.81640625" style="2" customWidth="1"/>
    <col min="38" max="38" width="11.54296875" style="2" bestFit="1" customWidth="1"/>
    <col min="39" max="39" width="11.453125" style="2" bestFit="1" customWidth="1"/>
    <col min="40" max="260" width="8.81640625" style="2"/>
    <col min="261" max="261" width="3.81640625" style="2" customWidth="1"/>
    <col min="262" max="262" width="8.81640625" style="2"/>
    <col min="263" max="263" width="14.453125" style="2" customWidth="1"/>
    <col min="264" max="264" width="38.7265625" style="2" customWidth="1"/>
    <col min="265" max="269" width="14" style="2" bestFit="1" customWidth="1"/>
    <col min="270" max="270" width="10.453125" style="2" bestFit="1" customWidth="1"/>
    <col min="271" max="271" width="8.81640625" style="2"/>
    <col min="272" max="272" width="11.26953125" style="2" bestFit="1" customWidth="1"/>
    <col min="273" max="273" width="5.453125" style="2" bestFit="1" customWidth="1"/>
    <col min="274" max="277" width="5" style="2" bestFit="1" customWidth="1"/>
    <col min="278" max="278" width="7.453125" style="2" bestFit="1" customWidth="1"/>
    <col min="279" max="279" width="10.453125" style="2" bestFit="1" customWidth="1"/>
    <col min="280" max="280" width="8.81640625" style="2"/>
    <col min="281" max="282" width="12.453125" style="2" bestFit="1" customWidth="1"/>
    <col min="283" max="283" width="14" style="2" bestFit="1" customWidth="1"/>
    <col min="284" max="516" width="8.81640625" style="2"/>
    <col min="517" max="517" width="3.81640625" style="2" customWidth="1"/>
    <col min="518" max="518" width="8.81640625" style="2"/>
    <col min="519" max="519" width="14.453125" style="2" customWidth="1"/>
    <col min="520" max="520" width="38.7265625" style="2" customWidth="1"/>
    <col min="521" max="525" width="14" style="2" bestFit="1" customWidth="1"/>
    <col min="526" max="526" width="10.453125" style="2" bestFit="1" customWidth="1"/>
    <col min="527" max="527" width="8.81640625" style="2"/>
    <col min="528" max="528" width="11.26953125" style="2" bestFit="1" customWidth="1"/>
    <col min="529" max="529" width="5.453125" style="2" bestFit="1" customWidth="1"/>
    <col min="530" max="533" width="5" style="2" bestFit="1" customWidth="1"/>
    <col min="534" max="534" width="7.453125" style="2" bestFit="1" customWidth="1"/>
    <col min="535" max="535" width="10.453125" style="2" bestFit="1" customWidth="1"/>
    <col min="536" max="536" width="8.81640625" style="2"/>
    <col min="537" max="538" width="12.453125" style="2" bestFit="1" customWidth="1"/>
    <col min="539" max="539" width="14" style="2" bestFit="1" customWidth="1"/>
    <col min="540" max="772" width="8.81640625" style="2"/>
    <col min="773" max="773" width="3.81640625" style="2" customWidth="1"/>
    <col min="774" max="774" width="8.81640625" style="2"/>
    <col min="775" max="775" width="14.453125" style="2" customWidth="1"/>
    <col min="776" max="776" width="38.7265625" style="2" customWidth="1"/>
    <col min="777" max="781" width="14" style="2" bestFit="1" customWidth="1"/>
    <col min="782" max="782" width="10.453125" style="2" bestFit="1" customWidth="1"/>
    <col min="783" max="783" width="8.81640625" style="2"/>
    <col min="784" max="784" width="11.26953125" style="2" bestFit="1" customWidth="1"/>
    <col min="785" max="785" width="5.453125" style="2" bestFit="1" customWidth="1"/>
    <col min="786" max="789" width="5" style="2" bestFit="1" customWidth="1"/>
    <col min="790" max="790" width="7.453125" style="2" bestFit="1" customWidth="1"/>
    <col min="791" max="791" width="10.453125" style="2" bestFit="1" customWidth="1"/>
    <col min="792" max="792" width="8.81640625" style="2"/>
    <col min="793" max="794" width="12.453125" style="2" bestFit="1" customWidth="1"/>
    <col min="795" max="795" width="14" style="2" bestFit="1" customWidth="1"/>
    <col min="796" max="1028" width="8.81640625" style="2"/>
    <col min="1029" max="1029" width="3.81640625" style="2" customWidth="1"/>
    <col min="1030" max="1030" width="8.81640625" style="2"/>
    <col min="1031" max="1031" width="14.453125" style="2" customWidth="1"/>
    <col min="1032" max="1032" width="38.7265625" style="2" customWidth="1"/>
    <col min="1033" max="1037" width="14" style="2" bestFit="1" customWidth="1"/>
    <col min="1038" max="1038" width="10.453125" style="2" bestFit="1" customWidth="1"/>
    <col min="1039" max="1039" width="8.81640625" style="2"/>
    <col min="1040" max="1040" width="11.26953125" style="2" bestFit="1" customWidth="1"/>
    <col min="1041" max="1041" width="5.453125" style="2" bestFit="1" customWidth="1"/>
    <col min="1042" max="1045" width="5" style="2" bestFit="1" customWidth="1"/>
    <col min="1046" max="1046" width="7.453125" style="2" bestFit="1" customWidth="1"/>
    <col min="1047" max="1047" width="10.453125" style="2" bestFit="1" customWidth="1"/>
    <col min="1048" max="1048" width="8.81640625" style="2"/>
    <col min="1049" max="1050" width="12.453125" style="2" bestFit="1" customWidth="1"/>
    <col min="1051" max="1051" width="14" style="2" bestFit="1" customWidth="1"/>
    <col min="1052" max="1284" width="8.81640625" style="2"/>
    <col min="1285" max="1285" width="3.81640625" style="2" customWidth="1"/>
    <col min="1286" max="1286" width="8.81640625" style="2"/>
    <col min="1287" max="1287" width="14.453125" style="2" customWidth="1"/>
    <col min="1288" max="1288" width="38.7265625" style="2" customWidth="1"/>
    <col min="1289" max="1293" width="14" style="2" bestFit="1" customWidth="1"/>
    <col min="1294" max="1294" width="10.453125" style="2" bestFit="1" customWidth="1"/>
    <col min="1295" max="1295" width="8.81640625" style="2"/>
    <col min="1296" max="1296" width="11.26953125" style="2" bestFit="1" customWidth="1"/>
    <col min="1297" max="1297" width="5.453125" style="2" bestFit="1" customWidth="1"/>
    <col min="1298" max="1301" width="5" style="2" bestFit="1" customWidth="1"/>
    <col min="1302" max="1302" width="7.453125" style="2" bestFit="1" customWidth="1"/>
    <col min="1303" max="1303" width="10.453125" style="2" bestFit="1" customWidth="1"/>
    <col min="1304" max="1304" width="8.81640625" style="2"/>
    <col min="1305" max="1306" width="12.453125" style="2" bestFit="1" customWidth="1"/>
    <col min="1307" max="1307" width="14" style="2" bestFit="1" customWidth="1"/>
    <col min="1308" max="1540" width="8.81640625" style="2"/>
    <col min="1541" max="1541" width="3.81640625" style="2" customWidth="1"/>
    <col min="1542" max="1542" width="8.81640625" style="2"/>
    <col min="1543" max="1543" width="14.453125" style="2" customWidth="1"/>
    <col min="1544" max="1544" width="38.7265625" style="2" customWidth="1"/>
    <col min="1545" max="1549" width="14" style="2" bestFit="1" customWidth="1"/>
    <col min="1550" max="1550" width="10.453125" style="2" bestFit="1" customWidth="1"/>
    <col min="1551" max="1551" width="8.81640625" style="2"/>
    <col min="1552" max="1552" width="11.26953125" style="2" bestFit="1" customWidth="1"/>
    <col min="1553" max="1553" width="5.453125" style="2" bestFit="1" customWidth="1"/>
    <col min="1554" max="1557" width="5" style="2" bestFit="1" customWidth="1"/>
    <col min="1558" max="1558" width="7.453125" style="2" bestFit="1" customWidth="1"/>
    <col min="1559" max="1559" width="10.453125" style="2" bestFit="1" customWidth="1"/>
    <col min="1560" max="1560" width="8.81640625" style="2"/>
    <col min="1561" max="1562" width="12.453125" style="2" bestFit="1" customWidth="1"/>
    <col min="1563" max="1563" width="14" style="2" bestFit="1" customWidth="1"/>
    <col min="1564" max="1796" width="8.81640625" style="2"/>
    <col min="1797" max="1797" width="3.81640625" style="2" customWidth="1"/>
    <col min="1798" max="1798" width="8.81640625" style="2"/>
    <col min="1799" max="1799" width="14.453125" style="2" customWidth="1"/>
    <col min="1800" max="1800" width="38.7265625" style="2" customWidth="1"/>
    <col min="1801" max="1805" width="14" style="2" bestFit="1" customWidth="1"/>
    <col min="1806" max="1806" width="10.453125" style="2" bestFit="1" customWidth="1"/>
    <col min="1807" max="1807" width="8.81640625" style="2"/>
    <col min="1808" max="1808" width="11.26953125" style="2" bestFit="1" customWidth="1"/>
    <col min="1809" max="1809" width="5.453125" style="2" bestFit="1" customWidth="1"/>
    <col min="1810" max="1813" width="5" style="2" bestFit="1" customWidth="1"/>
    <col min="1814" max="1814" width="7.453125" style="2" bestFit="1" customWidth="1"/>
    <col min="1815" max="1815" width="10.453125" style="2" bestFit="1" customWidth="1"/>
    <col min="1816" max="1816" width="8.81640625" style="2"/>
    <col min="1817" max="1818" width="12.453125" style="2" bestFit="1" customWidth="1"/>
    <col min="1819" max="1819" width="14" style="2" bestFit="1" customWidth="1"/>
    <col min="1820" max="2052" width="8.81640625" style="2"/>
    <col min="2053" max="2053" width="3.81640625" style="2" customWidth="1"/>
    <col min="2054" max="2054" width="8.81640625" style="2"/>
    <col min="2055" max="2055" width="14.453125" style="2" customWidth="1"/>
    <col min="2056" max="2056" width="38.7265625" style="2" customWidth="1"/>
    <col min="2057" max="2061" width="14" style="2" bestFit="1" customWidth="1"/>
    <col min="2062" max="2062" width="10.453125" style="2" bestFit="1" customWidth="1"/>
    <col min="2063" max="2063" width="8.81640625" style="2"/>
    <col min="2064" max="2064" width="11.26953125" style="2" bestFit="1" customWidth="1"/>
    <col min="2065" max="2065" width="5.453125" style="2" bestFit="1" customWidth="1"/>
    <col min="2066" max="2069" width="5" style="2" bestFit="1" customWidth="1"/>
    <col min="2070" max="2070" width="7.453125" style="2" bestFit="1" customWidth="1"/>
    <col min="2071" max="2071" width="10.453125" style="2" bestFit="1" customWidth="1"/>
    <col min="2072" max="2072" width="8.81640625" style="2"/>
    <col min="2073" max="2074" width="12.453125" style="2" bestFit="1" customWidth="1"/>
    <col min="2075" max="2075" width="14" style="2" bestFit="1" customWidth="1"/>
    <col min="2076" max="2308" width="8.81640625" style="2"/>
    <col min="2309" max="2309" width="3.81640625" style="2" customWidth="1"/>
    <col min="2310" max="2310" width="8.81640625" style="2"/>
    <col min="2311" max="2311" width="14.453125" style="2" customWidth="1"/>
    <col min="2312" max="2312" width="38.7265625" style="2" customWidth="1"/>
    <col min="2313" max="2317" width="14" style="2" bestFit="1" customWidth="1"/>
    <col min="2318" max="2318" width="10.453125" style="2" bestFit="1" customWidth="1"/>
    <col min="2319" max="2319" width="8.81640625" style="2"/>
    <col min="2320" max="2320" width="11.26953125" style="2" bestFit="1" customWidth="1"/>
    <col min="2321" max="2321" width="5.453125" style="2" bestFit="1" customWidth="1"/>
    <col min="2322" max="2325" width="5" style="2" bestFit="1" customWidth="1"/>
    <col min="2326" max="2326" width="7.453125" style="2" bestFit="1" customWidth="1"/>
    <col min="2327" max="2327" width="10.453125" style="2" bestFit="1" customWidth="1"/>
    <col min="2328" max="2328" width="8.81640625" style="2"/>
    <col min="2329" max="2330" width="12.453125" style="2" bestFit="1" customWidth="1"/>
    <col min="2331" max="2331" width="14" style="2" bestFit="1" customWidth="1"/>
    <col min="2332" max="2564" width="8.81640625" style="2"/>
    <col min="2565" max="2565" width="3.81640625" style="2" customWidth="1"/>
    <col min="2566" max="2566" width="8.81640625" style="2"/>
    <col min="2567" max="2567" width="14.453125" style="2" customWidth="1"/>
    <col min="2568" max="2568" width="38.7265625" style="2" customWidth="1"/>
    <col min="2569" max="2573" width="14" style="2" bestFit="1" customWidth="1"/>
    <col min="2574" max="2574" width="10.453125" style="2" bestFit="1" customWidth="1"/>
    <col min="2575" max="2575" width="8.81640625" style="2"/>
    <col min="2576" max="2576" width="11.26953125" style="2" bestFit="1" customWidth="1"/>
    <col min="2577" max="2577" width="5.453125" style="2" bestFit="1" customWidth="1"/>
    <col min="2578" max="2581" width="5" style="2" bestFit="1" customWidth="1"/>
    <col min="2582" max="2582" width="7.453125" style="2" bestFit="1" customWidth="1"/>
    <col min="2583" max="2583" width="10.453125" style="2" bestFit="1" customWidth="1"/>
    <col min="2584" max="2584" width="8.81640625" style="2"/>
    <col min="2585" max="2586" width="12.453125" style="2" bestFit="1" customWidth="1"/>
    <col min="2587" max="2587" width="14" style="2" bestFit="1" customWidth="1"/>
    <col min="2588" max="2820" width="8.81640625" style="2"/>
    <col min="2821" max="2821" width="3.81640625" style="2" customWidth="1"/>
    <col min="2822" max="2822" width="8.81640625" style="2"/>
    <col min="2823" max="2823" width="14.453125" style="2" customWidth="1"/>
    <col min="2824" max="2824" width="38.7265625" style="2" customWidth="1"/>
    <col min="2825" max="2829" width="14" style="2" bestFit="1" customWidth="1"/>
    <col min="2830" max="2830" width="10.453125" style="2" bestFit="1" customWidth="1"/>
    <col min="2831" max="2831" width="8.81640625" style="2"/>
    <col min="2832" max="2832" width="11.26953125" style="2" bestFit="1" customWidth="1"/>
    <col min="2833" max="2833" width="5.453125" style="2" bestFit="1" customWidth="1"/>
    <col min="2834" max="2837" width="5" style="2" bestFit="1" customWidth="1"/>
    <col min="2838" max="2838" width="7.453125" style="2" bestFit="1" customWidth="1"/>
    <col min="2839" max="2839" width="10.453125" style="2" bestFit="1" customWidth="1"/>
    <col min="2840" max="2840" width="8.81640625" style="2"/>
    <col min="2841" max="2842" width="12.453125" style="2" bestFit="1" customWidth="1"/>
    <col min="2843" max="2843" width="14" style="2" bestFit="1" customWidth="1"/>
    <col min="2844" max="3076" width="8.81640625" style="2"/>
    <col min="3077" max="3077" width="3.81640625" style="2" customWidth="1"/>
    <col min="3078" max="3078" width="8.81640625" style="2"/>
    <col min="3079" max="3079" width="14.453125" style="2" customWidth="1"/>
    <col min="3080" max="3080" width="38.7265625" style="2" customWidth="1"/>
    <col min="3081" max="3085" width="14" style="2" bestFit="1" customWidth="1"/>
    <col min="3086" max="3086" width="10.453125" style="2" bestFit="1" customWidth="1"/>
    <col min="3087" max="3087" width="8.81640625" style="2"/>
    <col min="3088" max="3088" width="11.26953125" style="2" bestFit="1" customWidth="1"/>
    <col min="3089" max="3089" width="5.453125" style="2" bestFit="1" customWidth="1"/>
    <col min="3090" max="3093" width="5" style="2" bestFit="1" customWidth="1"/>
    <col min="3094" max="3094" width="7.453125" style="2" bestFit="1" customWidth="1"/>
    <col min="3095" max="3095" width="10.453125" style="2" bestFit="1" customWidth="1"/>
    <col min="3096" max="3096" width="8.81640625" style="2"/>
    <col min="3097" max="3098" width="12.453125" style="2" bestFit="1" customWidth="1"/>
    <col min="3099" max="3099" width="14" style="2" bestFit="1" customWidth="1"/>
    <col min="3100" max="3332" width="8.81640625" style="2"/>
    <col min="3333" max="3333" width="3.81640625" style="2" customWidth="1"/>
    <col min="3334" max="3334" width="8.81640625" style="2"/>
    <col min="3335" max="3335" width="14.453125" style="2" customWidth="1"/>
    <col min="3336" max="3336" width="38.7265625" style="2" customWidth="1"/>
    <col min="3337" max="3341" width="14" style="2" bestFit="1" customWidth="1"/>
    <col min="3342" max="3342" width="10.453125" style="2" bestFit="1" customWidth="1"/>
    <col min="3343" max="3343" width="8.81640625" style="2"/>
    <col min="3344" max="3344" width="11.26953125" style="2" bestFit="1" customWidth="1"/>
    <col min="3345" max="3345" width="5.453125" style="2" bestFit="1" customWidth="1"/>
    <col min="3346" max="3349" width="5" style="2" bestFit="1" customWidth="1"/>
    <col min="3350" max="3350" width="7.453125" style="2" bestFit="1" customWidth="1"/>
    <col min="3351" max="3351" width="10.453125" style="2" bestFit="1" customWidth="1"/>
    <col min="3352" max="3352" width="8.81640625" style="2"/>
    <col min="3353" max="3354" width="12.453125" style="2" bestFit="1" customWidth="1"/>
    <col min="3355" max="3355" width="14" style="2" bestFit="1" customWidth="1"/>
    <col min="3356" max="3588" width="8.81640625" style="2"/>
    <col min="3589" max="3589" width="3.81640625" style="2" customWidth="1"/>
    <col min="3590" max="3590" width="8.81640625" style="2"/>
    <col min="3591" max="3591" width="14.453125" style="2" customWidth="1"/>
    <col min="3592" max="3592" width="38.7265625" style="2" customWidth="1"/>
    <col min="3593" max="3597" width="14" style="2" bestFit="1" customWidth="1"/>
    <col min="3598" max="3598" width="10.453125" style="2" bestFit="1" customWidth="1"/>
    <col min="3599" max="3599" width="8.81640625" style="2"/>
    <col min="3600" max="3600" width="11.26953125" style="2" bestFit="1" customWidth="1"/>
    <col min="3601" max="3601" width="5.453125" style="2" bestFit="1" customWidth="1"/>
    <col min="3602" max="3605" width="5" style="2" bestFit="1" customWidth="1"/>
    <col min="3606" max="3606" width="7.453125" style="2" bestFit="1" customWidth="1"/>
    <col min="3607" max="3607" width="10.453125" style="2" bestFit="1" customWidth="1"/>
    <col min="3608" max="3608" width="8.81640625" style="2"/>
    <col min="3609" max="3610" width="12.453125" style="2" bestFit="1" customWidth="1"/>
    <col min="3611" max="3611" width="14" style="2" bestFit="1" customWidth="1"/>
    <col min="3612" max="3844" width="8.81640625" style="2"/>
    <col min="3845" max="3845" width="3.81640625" style="2" customWidth="1"/>
    <col min="3846" max="3846" width="8.81640625" style="2"/>
    <col min="3847" max="3847" width="14.453125" style="2" customWidth="1"/>
    <col min="3848" max="3848" width="38.7265625" style="2" customWidth="1"/>
    <col min="3849" max="3853" width="14" style="2" bestFit="1" customWidth="1"/>
    <col min="3854" max="3854" width="10.453125" style="2" bestFit="1" customWidth="1"/>
    <col min="3855" max="3855" width="8.81640625" style="2"/>
    <col min="3856" max="3856" width="11.26953125" style="2" bestFit="1" customWidth="1"/>
    <col min="3857" max="3857" width="5.453125" style="2" bestFit="1" customWidth="1"/>
    <col min="3858" max="3861" width="5" style="2" bestFit="1" customWidth="1"/>
    <col min="3862" max="3862" width="7.453125" style="2" bestFit="1" customWidth="1"/>
    <col min="3863" max="3863" width="10.453125" style="2" bestFit="1" customWidth="1"/>
    <col min="3864" max="3864" width="8.81640625" style="2"/>
    <col min="3865" max="3866" width="12.453125" style="2" bestFit="1" customWidth="1"/>
    <col min="3867" max="3867" width="14" style="2" bestFit="1" customWidth="1"/>
    <col min="3868" max="4100" width="8.81640625" style="2"/>
    <col min="4101" max="4101" width="3.81640625" style="2" customWidth="1"/>
    <col min="4102" max="4102" width="8.81640625" style="2"/>
    <col min="4103" max="4103" width="14.453125" style="2" customWidth="1"/>
    <col min="4104" max="4104" width="38.7265625" style="2" customWidth="1"/>
    <col min="4105" max="4109" width="14" style="2" bestFit="1" customWidth="1"/>
    <col min="4110" max="4110" width="10.453125" style="2" bestFit="1" customWidth="1"/>
    <col min="4111" max="4111" width="8.81640625" style="2"/>
    <col min="4112" max="4112" width="11.26953125" style="2" bestFit="1" customWidth="1"/>
    <col min="4113" max="4113" width="5.453125" style="2" bestFit="1" customWidth="1"/>
    <col min="4114" max="4117" width="5" style="2" bestFit="1" customWidth="1"/>
    <col min="4118" max="4118" width="7.453125" style="2" bestFit="1" customWidth="1"/>
    <col min="4119" max="4119" width="10.453125" style="2" bestFit="1" customWidth="1"/>
    <col min="4120" max="4120" width="8.81640625" style="2"/>
    <col min="4121" max="4122" width="12.453125" style="2" bestFit="1" customWidth="1"/>
    <col min="4123" max="4123" width="14" style="2" bestFit="1" customWidth="1"/>
    <col min="4124" max="4356" width="8.81640625" style="2"/>
    <col min="4357" max="4357" width="3.81640625" style="2" customWidth="1"/>
    <col min="4358" max="4358" width="8.81640625" style="2"/>
    <col min="4359" max="4359" width="14.453125" style="2" customWidth="1"/>
    <col min="4360" max="4360" width="38.7265625" style="2" customWidth="1"/>
    <col min="4361" max="4365" width="14" style="2" bestFit="1" customWidth="1"/>
    <col min="4366" max="4366" width="10.453125" style="2" bestFit="1" customWidth="1"/>
    <col min="4367" max="4367" width="8.81640625" style="2"/>
    <col min="4368" max="4368" width="11.26953125" style="2" bestFit="1" customWidth="1"/>
    <col min="4369" max="4369" width="5.453125" style="2" bestFit="1" customWidth="1"/>
    <col min="4370" max="4373" width="5" style="2" bestFit="1" customWidth="1"/>
    <col min="4374" max="4374" width="7.453125" style="2" bestFit="1" customWidth="1"/>
    <col min="4375" max="4375" width="10.453125" style="2" bestFit="1" customWidth="1"/>
    <col min="4376" max="4376" width="8.81640625" style="2"/>
    <col min="4377" max="4378" width="12.453125" style="2" bestFit="1" customWidth="1"/>
    <col min="4379" max="4379" width="14" style="2" bestFit="1" customWidth="1"/>
    <col min="4380" max="4612" width="8.81640625" style="2"/>
    <col min="4613" max="4613" width="3.81640625" style="2" customWidth="1"/>
    <col min="4614" max="4614" width="8.81640625" style="2"/>
    <col min="4615" max="4615" width="14.453125" style="2" customWidth="1"/>
    <col min="4616" max="4616" width="38.7265625" style="2" customWidth="1"/>
    <col min="4617" max="4621" width="14" style="2" bestFit="1" customWidth="1"/>
    <col min="4622" max="4622" width="10.453125" style="2" bestFit="1" customWidth="1"/>
    <col min="4623" max="4623" width="8.81640625" style="2"/>
    <col min="4624" max="4624" width="11.26953125" style="2" bestFit="1" customWidth="1"/>
    <col min="4625" max="4625" width="5.453125" style="2" bestFit="1" customWidth="1"/>
    <col min="4626" max="4629" width="5" style="2" bestFit="1" customWidth="1"/>
    <col min="4630" max="4630" width="7.453125" style="2" bestFit="1" customWidth="1"/>
    <col min="4631" max="4631" width="10.453125" style="2" bestFit="1" customWidth="1"/>
    <col min="4632" max="4632" width="8.81640625" style="2"/>
    <col min="4633" max="4634" width="12.453125" style="2" bestFit="1" customWidth="1"/>
    <col min="4635" max="4635" width="14" style="2" bestFit="1" customWidth="1"/>
    <col min="4636" max="4868" width="8.81640625" style="2"/>
    <col min="4869" max="4869" width="3.81640625" style="2" customWidth="1"/>
    <col min="4870" max="4870" width="8.81640625" style="2"/>
    <col min="4871" max="4871" width="14.453125" style="2" customWidth="1"/>
    <col min="4872" max="4872" width="38.7265625" style="2" customWidth="1"/>
    <col min="4873" max="4877" width="14" style="2" bestFit="1" customWidth="1"/>
    <col min="4878" max="4878" width="10.453125" style="2" bestFit="1" customWidth="1"/>
    <col min="4879" max="4879" width="8.81640625" style="2"/>
    <col min="4880" max="4880" width="11.26953125" style="2" bestFit="1" customWidth="1"/>
    <col min="4881" max="4881" width="5.453125" style="2" bestFit="1" customWidth="1"/>
    <col min="4882" max="4885" width="5" style="2" bestFit="1" customWidth="1"/>
    <col min="4886" max="4886" width="7.453125" style="2" bestFit="1" customWidth="1"/>
    <col min="4887" max="4887" width="10.453125" style="2" bestFit="1" customWidth="1"/>
    <col min="4888" max="4888" width="8.81640625" style="2"/>
    <col min="4889" max="4890" width="12.453125" style="2" bestFit="1" customWidth="1"/>
    <col min="4891" max="4891" width="14" style="2" bestFit="1" customWidth="1"/>
    <col min="4892" max="5124" width="8.81640625" style="2"/>
    <col min="5125" max="5125" width="3.81640625" style="2" customWidth="1"/>
    <col min="5126" max="5126" width="8.81640625" style="2"/>
    <col min="5127" max="5127" width="14.453125" style="2" customWidth="1"/>
    <col min="5128" max="5128" width="38.7265625" style="2" customWidth="1"/>
    <col min="5129" max="5133" width="14" style="2" bestFit="1" customWidth="1"/>
    <col min="5134" max="5134" width="10.453125" style="2" bestFit="1" customWidth="1"/>
    <col min="5135" max="5135" width="8.81640625" style="2"/>
    <col min="5136" max="5136" width="11.26953125" style="2" bestFit="1" customWidth="1"/>
    <col min="5137" max="5137" width="5.453125" style="2" bestFit="1" customWidth="1"/>
    <col min="5138" max="5141" width="5" style="2" bestFit="1" customWidth="1"/>
    <col min="5142" max="5142" width="7.453125" style="2" bestFit="1" customWidth="1"/>
    <col min="5143" max="5143" width="10.453125" style="2" bestFit="1" customWidth="1"/>
    <col min="5144" max="5144" width="8.81640625" style="2"/>
    <col min="5145" max="5146" width="12.453125" style="2" bestFit="1" customWidth="1"/>
    <col min="5147" max="5147" width="14" style="2" bestFit="1" customWidth="1"/>
    <col min="5148" max="5380" width="8.81640625" style="2"/>
    <col min="5381" max="5381" width="3.81640625" style="2" customWidth="1"/>
    <col min="5382" max="5382" width="8.81640625" style="2"/>
    <col min="5383" max="5383" width="14.453125" style="2" customWidth="1"/>
    <col min="5384" max="5384" width="38.7265625" style="2" customWidth="1"/>
    <col min="5385" max="5389" width="14" style="2" bestFit="1" customWidth="1"/>
    <col min="5390" max="5390" width="10.453125" style="2" bestFit="1" customWidth="1"/>
    <col min="5391" max="5391" width="8.81640625" style="2"/>
    <col min="5392" max="5392" width="11.26953125" style="2" bestFit="1" customWidth="1"/>
    <col min="5393" max="5393" width="5.453125" style="2" bestFit="1" customWidth="1"/>
    <col min="5394" max="5397" width="5" style="2" bestFit="1" customWidth="1"/>
    <col min="5398" max="5398" width="7.453125" style="2" bestFit="1" customWidth="1"/>
    <col min="5399" max="5399" width="10.453125" style="2" bestFit="1" customWidth="1"/>
    <col min="5400" max="5400" width="8.81640625" style="2"/>
    <col min="5401" max="5402" width="12.453125" style="2" bestFit="1" customWidth="1"/>
    <col min="5403" max="5403" width="14" style="2" bestFit="1" customWidth="1"/>
    <col min="5404" max="5636" width="8.81640625" style="2"/>
    <col min="5637" max="5637" width="3.81640625" style="2" customWidth="1"/>
    <col min="5638" max="5638" width="8.81640625" style="2"/>
    <col min="5639" max="5639" width="14.453125" style="2" customWidth="1"/>
    <col min="5640" max="5640" width="38.7265625" style="2" customWidth="1"/>
    <col min="5641" max="5645" width="14" style="2" bestFit="1" customWidth="1"/>
    <col min="5646" max="5646" width="10.453125" style="2" bestFit="1" customWidth="1"/>
    <col min="5647" max="5647" width="8.81640625" style="2"/>
    <col min="5648" max="5648" width="11.26953125" style="2" bestFit="1" customWidth="1"/>
    <col min="5649" max="5649" width="5.453125" style="2" bestFit="1" customWidth="1"/>
    <col min="5650" max="5653" width="5" style="2" bestFit="1" customWidth="1"/>
    <col min="5654" max="5654" width="7.453125" style="2" bestFit="1" customWidth="1"/>
    <col min="5655" max="5655" width="10.453125" style="2" bestFit="1" customWidth="1"/>
    <col min="5656" max="5656" width="8.81640625" style="2"/>
    <col min="5657" max="5658" width="12.453125" style="2" bestFit="1" customWidth="1"/>
    <col min="5659" max="5659" width="14" style="2" bestFit="1" customWidth="1"/>
    <col min="5660" max="5892" width="8.81640625" style="2"/>
    <col min="5893" max="5893" width="3.81640625" style="2" customWidth="1"/>
    <col min="5894" max="5894" width="8.81640625" style="2"/>
    <col min="5895" max="5895" width="14.453125" style="2" customWidth="1"/>
    <col min="5896" max="5896" width="38.7265625" style="2" customWidth="1"/>
    <col min="5897" max="5901" width="14" style="2" bestFit="1" customWidth="1"/>
    <col min="5902" max="5902" width="10.453125" style="2" bestFit="1" customWidth="1"/>
    <col min="5903" max="5903" width="8.81640625" style="2"/>
    <col min="5904" max="5904" width="11.26953125" style="2" bestFit="1" customWidth="1"/>
    <col min="5905" max="5905" width="5.453125" style="2" bestFit="1" customWidth="1"/>
    <col min="5906" max="5909" width="5" style="2" bestFit="1" customWidth="1"/>
    <col min="5910" max="5910" width="7.453125" style="2" bestFit="1" customWidth="1"/>
    <col min="5911" max="5911" width="10.453125" style="2" bestFit="1" customWidth="1"/>
    <col min="5912" max="5912" width="8.81640625" style="2"/>
    <col min="5913" max="5914" width="12.453125" style="2" bestFit="1" customWidth="1"/>
    <col min="5915" max="5915" width="14" style="2" bestFit="1" customWidth="1"/>
    <col min="5916" max="6148" width="8.81640625" style="2"/>
    <col min="6149" max="6149" width="3.81640625" style="2" customWidth="1"/>
    <col min="6150" max="6150" width="8.81640625" style="2"/>
    <col min="6151" max="6151" width="14.453125" style="2" customWidth="1"/>
    <col min="6152" max="6152" width="38.7265625" style="2" customWidth="1"/>
    <col min="6153" max="6157" width="14" style="2" bestFit="1" customWidth="1"/>
    <col min="6158" max="6158" width="10.453125" style="2" bestFit="1" customWidth="1"/>
    <col min="6159" max="6159" width="8.81640625" style="2"/>
    <col min="6160" max="6160" width="11.26953125" style="2" bestFit="1" customWidth="1"/>
    <col min="6161" max="6161" width="5.453125" style="2" bestFit="1" customWidth="1"/>
    <col min="6162" max="6165" width="5" style="2" bestFit="1" customWidth="1"/>
    <col min="6166" max="6166" width="7.453125" style="2" bestFit="1" customWidth="1"/>
    <col min="6167" max="6167" width="10.453125" style="2" bestFit="1" customWidth="1"/>
    <col min="6168" max="6168" width="8.81640625" style="2"/>
    <col min="6169" max="6170" width="12.453125" style="2" bestFit="1" customWidth="1"/>
    <col min="6171" max="6171" width="14" style="2" bestFit="1" customWidth="1"/>
    <col min="6172" max="6404" width="8.81640625" style="2"/>
    <col min="6405" max="6405" width="3.81640625" style="2" customWidth="1"/>
    <col min="6406" max="6406" width="8.81640625" style="2"/>
    <col min="6407" max="6407" width="14.453125" style="2" customWidth="1"/>
    <col min="6408" max="6408" width="38.7265625" style="2" customWidth="1"/>
    <col min="6409" max="6413" width="14" style="2" bestFit="1" customWidth="1"/>
    <col min="6414" max="6414" width="10.453125" style="2" bestFit="1" customWidth="1"/>
    <col min="6415" max="6415" width="8.81640625" style="2"/>
    <col min="6416" max="6416" width="11.26953125" style="2" bestFit="1" customWidth="1"/>
    <col min="6417" max="6417" width="5.453125" style="2" bestFit="1" customWidth="1"/>
    <col min="6418" max="6421" width="5" style="2" bestFit="1" customWidth="1"/>
    <col min="6422" max="6422" width="7.453125" style="2" bestFit="1" customWidth="1"/>
    <col min="6423" max="6423" width="10.453125" style="2" bestFit="1" customWidth="1"/>
    <col min="6424" max="6424" width="8.81640625" style="2"/>
    <col min="6425" max="6426" width="12.453125" style="2" bestFit="1" customWidth="1"/>
    <col min="6427" max="6427" width="14" style="2" bestFit="1" customWidth="1"/>
    <col min="6428" max="6660" width="8.81640625" style="2"/>
    <col min="6661" max="6661" width="3.81640625" style="2" customWidth="1"/>
    <col min="6662" max="6662" width="8.81640625" style="2"/>
    <col min="6663" max="6663" width="14.453125" style="2" customWidth="1"/>
    <col min="6664" max="6664" width="38.7265625" style="2" customWidth="1"/>
    <col min="6665" max="6669" width="14" style="2" bestFit="1" customWidth="1"/>
    <col min="6670" max="6670" width="10.453125" style="2" bestFit="1" customWidth="1"/>
    <col min="6671" max="6671" width="8.81640625" style="2"/>
    <col min="6672" max="6672" width="11.26953125" style="2" bestFit="1" customWidth="1"/>
    <col min="6673" max="6673" width="5.453125" style="2" bestFit="1" customWidth="1"/>
    <col min="6674" max="6677" width="5" style="2" bestFit="1" customWidth="1"/>
    <col min="6678" max="6678" width="7.453125" style="2" bestFit="1" customWidth="1"/>
    <col min="6679" max="6679" width="10.453125" style="2" bestFit="1" customWidth="1"/>
    <col min="6680" max="6680" width="8.81640625" style="2"/>
    <col min="6681" max="6682" width="12.453125" style="2" bestFit="1" customWidth="1"/>
    <col min="6683" max="6683" width="14" style="2" bestFit="1" customWidth="1"/>
    <col min="6684" max="6916" width="8.81640625" style="2"/>
    <col min="6917" max="6917" width="3.81640625" style="2" customWidth="1"/>
    <col min="6918" max="6918" width="8.81640625" style="2"/>
    <col min="6919" max="6919" width="14.453125" style="2" customWidth="1"/>
    <col min="6920" max="6920" width="38.7265625" style="2" customWidth="1"/>
    <col min="6921" max="6925" width="14" style="2" bestFit="1" customWidth="1"/>
    <col min="6926" max="6926" width="10.453125" style="2" bestFit="1" customWidth="1"/>
    <col min="6927" max="6927" width="8.81640625" style="2"/>
    <col min="6928" max="6928" width="11.26953125" style="2" bestFit="1" customWidth="1"/>
    <col min="6929" max="6929" width="5.453125" style="2" bestFit="1" customWidth="1"/>
    <col min="6930" max="6933" width="5" style="2" bestFit="1" customWidth="1"/>
    <col min="6934" max="6934" width="7.453125" style="2" bestFit="1" customWidth="1"/>
    <col min="6935" max="6935" width="10.453125" style="2" bestFit="1" customWidth="1"/>
    <col min="6936" max="6936" width="8.81640625" style="2"/>
    <col min="6937" max="6938" width="12.453125" style="2" bestFit="1" customWidth="1"/>
    <col min="6939" max="6939" width="14" style="2" bestFit="1" customWidth="1"/>
    <col min="6940" max="7172" width="8.81640625" style="2"/>
    <col min="7173" max="7173" width="3.81640625" style="2" customWidth="1"/>
    <col min="7174" max="7174" width="8.81640625" style="2"/>
    <col min="7175" max="7175" width="14.453125" style="2" customWidth="1"/>
    <col min="7176" max="7176" width="38.7265625" style="2" customWidth="1"/>
    <col min="7177" max="7181" width="14" style="2" bestFit="1" customWidth="1"/>
    <col min="7182" max="7182" width="10.453125" style="2" bestFit="1" customWidth="1"/>
    <col min="7183" max="7183" width="8.81640625" style="2"/>
    <col min="7184" max="7184" width="11.26953125" style="2" bestFit="1" customWidth="1"/>
    <col min="7185" max="7185" width="5.453125" style="2" bestFit="1" customWidth="1"/>
    <col min="7186" max="7189" width="5" style="2" bestFit="1" customWidth="1"/>
    <col min="7190" max="7190" width="7.453125" style="2" bestFit="1" customWidth="1"/>
    <col min="7191" max="7191" width="10.453125" style="2" bestFit="1" customWidth="1"/>
    <col min="7192" max="7192" width="8.81640625" style="2"/>
    <col min="7193" max="7194" width="12.453125" style="2" bestFit="1" customWidth="1"/>
    <col min="7195" max="7195" width="14" style="2" bestFit="1" customWidth="1"/>
    <col min="7196" max="7428" width="8.81640625" style="2"/>
    <col min="7429" max="7429" width="3.81640625" style="2" customWidth="1"/>
    <col min="7430" max="7430" width="8.81640625" style="2"/>
    <col min="7431" max="7431" width="14.453125" style="2" customWidth="1"/>
    <col min="7432" max="7432" width="38.7265625" style="2" customWidth="1"/>
    <col min="7433" max="7437" width="14" style="2" bestFit="1" customWidth="1"/>
    <col min="7438" max="7438" width="10.453125" style="2" bestFit="1" customWidth="1"/>
    <col min="7439" max="7439" width="8.81640625" style="2"/>
    <col min="7440" max="7440" width="11.26953125" style="2" bestFit="1" customWidth="1"/>
    <col min="7441" max="7441" width="5.453125" style="2" bestFit="1" customWidth="1"/>
    <col min="7442" max="7445" width="5" style="2" bestFit="1" customWidth="1"/>
    <col min="7446" max="7446" width="7.453125" style="2" bestFit="1" customWidth="1"/>
    <col min="7447" max="7447" width="10.453125" style="2" bestFit="1" customWidth="1"/>
    <col min="7448" max="7448" width="8.81640625" style="2"/>
    <col min="7449" max="7450" width="12.453125" style="2" bestFit="1" customWidth="1"/>
    <col min="7451" max="7451" width="14" style="2" bestFit="1" customWidth="1"/>
    <col min="7452" max="7684" width="8.81640625" style="2"/>
    <col min="7685" max="7685" width="3.81640625" style="2" customWidth="1"/>
    <col min="7686" max="7686" width="8.81640625" style="2"/>
    <col min="7687" max="7687" width="14.453125" style="2" customWidth="1"/>
    <col min="7688" max="7688" width="38.7265625" style="2" customWidth="1"/>
    <col min="7689" max="7693" width="14" style="2" bestFit="1" customWidth="1"/>
    <col min="7694" max="7694" width="10.453125" style="2" bestFit="1" customWidth="1"/>
    <col min="7695" max="7695" width="8.81640625" style="2"/>
    <col min="7696" max="7696" width="11.26953125" style="2" bestFit="1" customWidth="1"/>
    <col min="7697" max="7697" width="5.453125" style="2" bestFit="1" customWidth="1"/>
    <col min="7698" max="7701" width="5" style="2" bestFit="1" customWidth="1"/>
    <col min="7702" max="7702" width="7.453125" style="2" bestFit="1" customWidth="1"/>
    <col min="7703" max="7703" width="10.453125" style="2" bestFit="1" customWidth="1"/>
    <col min="7704" max="7704" width="8.81640625" style="2"/>
    <col min="7705" max="7706" width="12.453125" style="2" bestFit="1" customWidth="1"/>
    <col min="7707" max="7707" width="14" style="2" bestFit="1" customWidth="1"/>
    <col min="7708" max="7940" width="8.81640625" style="2"/>
    <col min="7941" max="7941" width="3.81640625" style="2" customWidth="1"/>
    <col min="7942" max="7942" width="8.81640625" style="2"/>
    <col min="7943" max="7943" width="14.453125" style="2" customWidth="1"/>
    <col min="7944" max="7944" width="38.7265625" style="2" customWidth="1"/>
    <col min="7945" max="7949" width="14" style="2" bestFit="1" customWidth="1"/>
    <col min="7950" max="7950" width="10.453125" style="2" bestFit="1" customWidth="1"/>
    <col min="7951" max="7951" width="8.81640625" style="2"/>
    <col min="7952" max="7952" width="11.26953125" style="2" bestFit="1" customWidth="1"/>
    <col min="7953" max="7953" width="5.453125" style="2" bestFit="1" customWidth="1"/>
    <col min="7954" max="7957" width="5" style="2" bestFit="1" customWidth="1"/>
    <col min="7958" max="7958" width="7.453125" style="2" bestFit="1" customWidth="1"/>
    <col min="7959" max="7959" width="10.453125" style="2" bestFit="1" customWidth="1"/>
    <col min="7960" max="7960" width="8.81640625" style="2"/>
    <col min="7961" max="7962" width="12.453125" style="2" bestFit="1" customWidth="1"/>
    <col min="7963" max="7963" width="14" style="2" bestFit="1" customWidth="1"/>
    <col min="7964" max="8196" width="8.81640625" style="2"/>
    <col min="8197" max="8197" width="3.81640625" style="2" customWidth="1"/>
    <col min="8198" max="8198" width="8.81640625" style="2"/>
    <col min="8199" max="8199" width="14.453125" style="2" customWidth="1"/>
    <col min="8200" max="8200" width="38.7265625" style="2" customWidth="1"/>
    <col min="8201" max="8205" width="14" style="2" bestFit="1" customWidth="1"/>
    <col min="8206" max="8206" width="10.453125" style="2" bestFit="1" customWidth="1"/>
    <col min="8207" max="8207" width="8.81640625" style="2"/>
    <col min="8208" max="8208" width="11.26953125" style="2" bestFit="1" customWidth="1"/>
    <col min="8209" max="8209" width="5.453125" style="2" bestFit="1" customWidth="1"/>
    <col min="8210" max="8213" width="5" style="2" bestFit="1" customWidth="1"/>
    <col min="8214" max="8214" width="7.453125" style="2" bestFit="1" customWidth="1"/>
    <col min="8215" max="8215" width="10.453125" style="2" bestFit="1" customWidth="1"/>
    <col min="8216" max="8216" width="8.81640625" style="2"/>
    <col min="8217" max="8218" width="12.453125" style="2" bestFit="1" customWidth="1"/>
    <col min="8219" max="8219" width="14" style="2" bestFit="1" customWidth="1"/>
    <col min="8220" max="8452" width="8.81640625" style="2"/>
    <col min="8453" max="8453" width="3.81640625" style="2" customWidth="1"/>
    <col min="8454" max="8454" width="8.81640625" style="2"/>
    <col min="8455" max="8455" width="14.453125" style="2" customWidth="1"/>
    <col min="8456" max="8456" width="38.7265625" style="2" customWidth="1"/>
    <col min="8457" max="8461" width="14" style="2" bestFit="1" customWidth="1"/>
    <col min="8462" max="8462" width="10.453125" style="2" bestFit="1" customWidth="1"/>
    <col min="8463" max="8463" width="8.81640625" style="2"/>
    <col min="8464" max="8464" width="11.26953125" style="2" bestFit="1" customWidth="1"/>
    <col min="8465" max="8465" width="5.453125" style="2" bestFit="1" customWidth="1"/>
    <col min="8466" max="8469" width="5" style="2" bestFit="1" customWidth="1"/>
    <col min="8470" max="8470" width="7.453125" style="2" bestFit="1" customWidth="1"/>
    <col min="8471" max="8471" width="10.453125" style="2" bestFit="1" customWidth="1"/>
    <col min="8472" max="8472" width="8.81640625" style="2"/>
    <col min="8473" max="8474" width="12.453125" style="2" bestFit="1" customWidth="1"/>
    <col min="8475" max="8475" width="14" style="2" bestFit="1" customWidth="1"/>
    <col min="8476" max="8708" width="8.81640625" style="2"/>
    <col min="8709" max="8709" width="3.81640625" style="2" customWidth="1"/>
    <col min="8710" max="8710" width="8.81640625" style="2"/>
    <col min="8711" max="8711" width="14.453125" style="2" customWidth="1"/>
    <col min="8712" max="8712" width="38.7265625" style="2" customWidth="1"/>
    <col min="8713" max="8717" width="14" style="2" bestFit="1" customWidth="1"/>
    <col min="8718" max="8718" width="10.453125" style="2" bestFit="1" customWidth="1"/>
    <col min="8719" max="8719" width="8.81640625" style="2"/>
    <col min="8720" max="8720" width="11.26953125" style="2" bestFit="1" customWidth="1"/>
    <col min="8721" max="8721" width="5.453125" style="2" bestFit="1" customWidth="1"/>
    <col min="8722" max="8725" width="5" style="2" bestFit="1" customWidth="1"/>
    <col min="8726" max="8726" width="7.453125" style="2" bestFit="1" customWidth="1"/>
    <col min="8727" max="8727" width="10.453125" style="2" bestFit="1" customWidth="1"/>
    <col min="8728" max="8728" width="8.81640625" style="2"/>
    <col min="8729" max="8730" width="12.453125" style="2" bestFit="1" customWidth="1"/>
    <col min="8731" max="8731" width="14" style="2" bestFit="1" customWidth="1"/>
    <col min="8732" max="8964" width="8.81640625" style="2"/>
    <col min="8965" max="8965" width="3.81640625" style="2" customWidth="1"/>
    <col min="8966" max="8966" width="8.81640625" style="2"/>
    <col min="8967" max="8967" width="14.453125" style="2" customWidth="1"/>
    <col min="8968" max="8968" width="38.7265625" style="2" customWidth="1"/>
    <col min="8969" max="8973" width="14" style="2" bestFit="1" customWidth="1"/>
    <col min="8974" max="8974" width="10.453125" style="2" bestFit="1" customWidth="1"/>
    <col min="8975" max="8975" width="8.81640625" style="2"/>
    <col min="8976" max="8976" width="11.26953125" style="2" bestFit="1" customWidth="1"/>
    <col min="8977" max="8977" width="5.453125" style="2" bestFit="1" customWidth="1"/>
    <col min="8978" max="8981" width="5" style="2" bestFit="1" customWidth="1"/>
    <col min="8982" max="8982" width="7.453125" style="2" bestFit="1" customWidth="1"/>
    <col min="8983" max="8983" width="10.453125" style="2" bestFit="1" customWidth="1"/>
    <col min="8984" max="8984" width="8.81640625" style="2"/>
    <col min="8985" max="8986" width="12.453125" style="2" bestFit="1" customWidth="1"/>
    <col min="8987" max="8987" width="14" style="2" bestFit="1" customWidth="1"/>
    <col min="8988" max="9220" width="8.81640625" style="2"/>
    <col min="9221" max="9221" width="3.81640625" style="2" customWidth="1"/>
    <col min="9222" max="9222" width="8.81640625" style="2"/>
    <col min="9223" max="9223" width="14.453125" style="2" customWidth="1"/>
    <col min="9224" max="9224" width="38.7265625" style="2" customWidth="1"/>
    <col min="9225" max="9229" width="14" style="2" bestFit="1" customWidth="1"/>
    <col min="9230" max="9230" width="10.453125" style="2" bestFit="1" customWidth="1"/>
    <col min="9231" max="9231" width="8.81640625" style="2"/>
    <col min="9232" max="9232" width="11.26953125" style="2" bestFit="1" customWidth="1"/>
    <col min="9233" max="9233" width="5.453125" style="2" bestFit="1" customWidth="1"/>
    <col min="9234" max="9237" width="5" style="2" bestFit="1" customWidth="1"/>
    <col min="9238" max="9238" width="7.453125" style="2" bestFit="1" customWidth="1"/>
    <col min="9239" max="9239" width="10.453125" style="2" bestFit="1" customWidth="1"/>
    <col min="9240" max="9240" width="8.81640625" style="2"/>
    <col min="9241" max="9242" width="12.453125" style="2" bestFit="1" customWidth="1"/>
    <col min="9243" max="9243" width="14" style="2" bestFit="1" customWidth="1"/>
    <col min="9244" max="9476" width="8.81640625" style="2"/>
    <col min="9477" max="9477" width="3.81640625" style="2" customWidth="1"/>
    <col min="9478" max="9478" width="8.81640625" style="2"/>
    <col min="9479" max="9479" width="14.453125" style="2" customWidth="1"/>
    <col min="9480" max="9480" width="38.7265625" style="2" customWidth="1"/>
    <col min="9481" max="9485" width="14" style="2" bestFit="1" customWidth="1"/>
    <col min="9486" max="9486" width="10.453125" style="2" bestFit="1" customWidth="1"/>
    <col min="9487" max="9487" width="8.81640625" style="2"/>
    <col min="9488" max="9488" width="11.26953125" style="2" bestFit="1" customWidth="1"/>
    <col min="9489" max="9489" width="5.453125" style="2" bestFit="1" customWidth="1"/>
    <col min="9490" max="9493" width="5" style="2" bestFit="1" customWidth="1"/>
    <col min="9494" max="9494" width="7.453125" style="2" bestFit="1" customWidth="1"/>
    <col min="9495" max="9495" width="10.453125" style="2" bestFit="1" customWidth="1"/>
    <col min="9496" max="9496" width="8.81640625" style="2"/>
    <col min="9497" max="9498" width="12.453125" style="2" bestFit="1" customWidth="1"/>
    <col min="9499" max="9499" width="14" style="2" bestFit="1" customWidth="1"/>
    <col min="9500" max="9732" width="8.81640625" style="2"/>
    <col min="9733" max="9733" width="3.81640625" style="2" customWidth="1"/>
    <col min="9734" max="9734" width="8.81640625" style="2"/>
    <col min="9735" max="9735" width="14.453125" style="2" customWidth="1"/>
    <col min="9736" max="9736" width="38.7265625" style="2" customWidth="1"/>
    <col min="9737" max="9741" width="14" style="2" bestFit="1" customWidth="1"/>
    <col min="9742" max="9742" width="10.453125" style="2" bestFit="1" customWidth="1"/>
    <col min="9743" max="9743" width="8.81640625" style="2"/>
    <col min="9744" max="9744" width="11.26953125" style="2" bestFit="1" customWidth="1"/>
    <col min="9745" max="9745" width="5.453125" style="2" bestFit="1" customWidth="1"/>
    <col min="9746" max="9749" width="5" style="2" bestFit="1" customWidth="1"/>
    <col min="9750" max="9750" width="7.453125" style="2" bestFit="1" customWidth="1"/>
    <col min="9751" max="9751" width="10.453125" style="2" bestFit="1" customWidth="1"/>
    <col min="9752" max="9752" width="8.81640625" style="2"/>
    <col min="9753" max="9754" width="12.453125" style="2" bestFit="1" customWidth="1"/>
    <col min="9755" max="9755" width="14" style="2" bestFit="1" customWidth="1"/>
    <col min="9756" max="9988" width="8.81640625" style="2"/>
    <col min="9989" max="9989" width="3.81640625" style="2" customWidth="1"/>
    <col min="9990" max="9990" width="8.81640625" style="2"/>
    <col min="9991" max="9991" width="14.453125" style="2" customWidth="1"/>
    <col min="9992" max="9992" width="38.7265625" style="2" customWidth="1"/>
    <col min="9993" max="9997" width="14" style="2" bestFit="1" customWidth="1"/>
    <col min="9998" max="9998" width="10.453125" style="2" bestFit="1" customWidth="1"/>
    <col min="9999" max="9999" width="8.81640625" style="2"/>
    <col min="10000" max="10000" width="11.26953125" style="2" bestFit="1" customWidth="1"/>
    <col min="10001" max="10001" width="5.453125" style="2" bestFit="1" customWidth="1"/>
    <col min="10002" max="10005" width="5" style="2" bestFit="1" customWidth="1"/>
    <col min="10006" max="10006" width="7.453125" style="2" bestFit="1" customWidth="1"/>
    <col min="10007" max="10007" width="10.453125" style="2" bestFit="1" customWidth="1"/>
    <col min="10008" max="10008" width="8.81640625" style="2"/>
    <col min="10009" max="10010" width="12.453125" style="2" bestFit="1" customWidth="1"/>
    <col min="10011" max="10011" width="14" style="2" bestFit="1" customWidth="1"/>
    <col min="10012" max="10244" width="8.81640625" style="2"/>
    <col min="10245" max="10245" width="3.81640625" style="2" customWidth="1"/>
    <col min="10246" max="10246" width="8.81640625" style="2"/>
    <col min="10247" max="10247" width="14.453125" style="2" customWidth="1"/>
    <col min="10248" max="10248" width="38.7265625" style="2" customWidth="1"/>
    <col min="10249" max="10253" width="14" style="2" bestFit="1" customWidth="1"/>
    <col min="10254" max="10254" width="10.453125" style="2" bestFit="1" customWidth="1"/>
    <col min="10255" max="10255" width="8.81640625" style="2"/>
    <col min="10256" max="10256" width="11.26953125" style="2" bestFit="1" customWidth="1"/>
    <col min="10257" max="10257" width="5.453125" style="2" bestFit="1" customWidth="1"/>
    <col min="10258" max="10261" width="5" style="2" bestFit="1" customWidth="1"/>
    <col min="10262" max="10262" width="7.453125" style="2" bestFit="1" customWidth="1"/>
    <col min="10263" max="10263" width="10.453125" style="2" bestFit="1" customWidth="1"/>
    <col min="10264" max="10264" width="8.81640625" style="2"/>
    <col min="10265" max="10266" width="12.453125" style="2" bestFit="1" customWidth="1"/>
    <col min="10267" max="10267" width="14" style="2" bestFit="1" customWidth="1"/>
    <col min="10268" max="10500" width="8.81640625" style="2"/>
    <col min="10501" max="10501" width="3.81640625" style="2" customWidth="1"/>
    <col min="10502" max="10502" width="8.81640625" style="2"/>
    <col min="10503" max="10503" width="14.453125" style="2" customWidth="1"/>
    <col min="10504" max="10504" width="38.7265625" style="2" customWidth="1"/>
    <col min="10505" max="10509" width="14" style="2" bestFit="1" customWidth="1"/>
    <col min="10510" max="10510" width="10.453125" style="2" bestFit="1" customWidth="1"/>
    <col min="10511" max="10511" width="8.81640625" style="2"/>
    <col min="10512" max="10512" width="11.26953125" style="2" bestFit="1" customWidth="1"/>
    <col min="10513" max="10513" width="5.453125" style="2" bestFit="1" customWidth="1"/>
    <col min="10514" max="10517" width="5" style="2" bestFit="1" customWidth="1"/>
    <col min="10518" max="10518" width="7.453125" style="2" bestFit="1" customWidth="1"/>
    <col min="10519" max="10519" width="10.453125" style="2" bestFit="1" customWidth="1"/>
    <col min="10520" max="10520" width="8.81640625" style="2"/>
    <col min="10521" max="10522" width="12.453125" style="2" bestFit="1" customWidth="1"/>
    <col min="10523" max="10523" width="14" style="2" bestFit="1" customWidth="1"/>
    <col min="10524" max="10756" width="8.81640625" style="2"/>
    <col min="10757" max="10757" width="3.81640625" style="2" customWidth="1"/>
    <col min="10758" max="10758" width="8.81640625" style="2"/>
    <col min="10759" max="10759" width="14.453125" style="2" customWidth="1"/>
    <col min="10760" max="10760" width="38.7265625" style="2" customWidth="1"/>
    <col min="10761" max="10765" width="14" style="2" bestFit="1" customWidth="1"/>
    <col min="10766" max="10766" width="10.453125" style="2" bestFit="1" customWidth="1"/>
    <col min="10767" max="10767" width="8.81640625" style="2"/>
    <col min="10768" max="10768" width="11.26953125" style="2" bestFit="1" customWidth="1"/>
    <col min="10769" max="10769" width="5.453125" style="2" bestFit="1" customWidth="1"/>
    <col min="10770" max="10773" width="5" style="2" bestFit="1" customWidth="1"/>
    <col min="10774" max="10774" width="7.453125" style="2" bestFit="1" customWidth="1"/>
    <col min="10775" max="10775" width="10.453125" style="2" bestFit="1" customWidth="1"/>
    <col min="10776" max="10776" width="8.81640625" style="2"/>
    <col min="10777" max="10778" width="12.453125" style="2" bestFit="1" customWidth="1"/>
    <col min="10779" max="10779" width="14" style="2" bestFit="1" customWidth="1"/>
    <col min="10780" max="11012" width="8.81640625" style="2"/>
    <col min="11013" max="11013" width="3.81640625" style="2" customWidth="1"/>
    <col min="11014" max="11014" width="8.81640625" style="2"/>
    <col min="11015" max="11015" width="14.453125" style="2" customWidth="1"/>
    <col min="11016" max="11016" width="38.7265625" style="2" customWidth="1"/>
    <col min="11017" max="11021" width="14" style="2" bestFit="1" customWidth="1"/>
    <col min="11022" max="11022" width="10.453125" style="2" bestFit="1" customWidth="1"/>
    <col min="11023" max="11023" width="8.81640625" style="2"/>
    <col min="11024" max="11024" width="11.26953125" style="2" bestFit="1" customWidth="1"/>
    <col min="11025" max="11025" width="5.453125" style="2" bestFit="1" customWidth="1"/>
    <col min="11026" max="11029" width="5" style="2" bestFit="1" customWidth="1"/>
    <col min="11030" max="11030" width="7.453125" style="2" bestFit="1" customWidth="1"/>
    <col min="11031" max="11031" width="10.453125" style="2" bestFit="1" customWidth="1"/>
    <col min="11032" max="11032" width="8.81640625" style="2"/>
    <col min="11033" max="11034" width="12.453125" style="2" bestFit="1" customWidth="1"/>
    <col min="11035" max="11035" width="14" style="2" bestFit="1" customWidth="1"/>
    <col min="11036" max="11268" width="8.81640625" style="2"/>
    <col min="11269" max="11269" width="3.81640625" style="2" customWidth="1"/>
    <col min="11270" max="11270" width="8.81640625" style="2"/>
    <col min="11271" max="11271" width="14.453125" style="2" customWidth="1"/>
    <col min="11272" max="11272" width="38.7265625" style="2" customWidth="1"/>
    <col min="11273" max="11277" width="14" style="2" bestFit="1" customWidth="1"/>
    <col min="11278" max="11278" width="10.453125" style="2" bestFit="1" customWidth="1"/>
    <col min="11279" max="11279" width="8.81640625" style="2"/>
    <col min="11280" max="11280" width="11.26953125" style="2" bestFit="1" customWidth="1"/>
    <col min="11281" max="11281" width="5.453125" style="2" bestFit="1" customWidth="1"/>
    <col min="11282" max="11285" width="5" style="2" bestFit="1" customWidth="1"/>
    <col min="11286" max="11286" width="7.453125" style="2" bestFit="1" customWidth="1"/>
    <col min="11287" max="11287" width="10.453125" style="2" bestFit="1" customWidth="1"/>
    <col min="11288" max="11288" width="8.81640625" style="2"/>
    <col min="11289" max="11290" width="12.453125" style="2" bestFit="1" customWidth="1"/>
    <col min="11291" max="11291" width="14" style="2" bestFit="1" customWidth="1"/>
    <col min="11292" max="11524" width="8.81640625" style="2"/>
    <col min="11525" max="11525" width="3.81640625" style="2" customWidth="1"/>
    <col min="11526" max="11526" width="8.81640625" style="2"/>
    <col min="11527" max="11527" width="14.453125" style="2" customWidth="1"/>
    <col min="11528" max="11528" width="38.7265625" style="2" customWidth="1"/>
    <col min="11529" max="11533" width="14" style="2" bestFit="1" customWidth="1"/>
    <col min="11534" max="11534" width="10.453125" style="2" bestFit="1" customWidth="1"/>
    <col min="11535" max="11535" width="8.81640625" style="2"/>
    <col min="11536" max="11536" width="11.26953125" style="2" bestFit="1" customWidth="1"/>
    <col min="11537" max="11537" width="5.453125" style="2" bestFit="1" customWidth="1"/>
    <col min="11538" max="11541" width="5" style="2" bestFit="1" customWidth="1"/>
    <col min="11542" max="11542" width="7.453125" style="2" bestFit="1" customWidth="1"/>
    <col min="11543" max="11543" width="10.453125" style="2" bestFit="1" customWidth="1"/>
    <col min="11544" max="11544" width="8.81640625" style="2"/>
    <col min="11545" max="11546" width="12.453125" style="2" bestFit="1" customWidth="1"/>
    <col min="11547" max="11547" width="14" style="2" bestFit="1" customWidth="1"/>
    <col min="11548" max="11780" width="8.81640625" style="2"/>
    <col min="11781" max="11781" width="3.81640625" style="2" customWidth="1"/>
    <col min="11782" max="11782" width="8.81640625" style="2"/>
    <col min="11783" max="11783" width="14.453125" style="2" customWidth="1"/>
    <col min="11784" max="11784" width="38.7265625" style="2" customWidth="1"/>
    <col min="11785" max="11789" width="14" style="2" bestFit="1" customWidth="1"/>
    <col min="11790" max="11790" width="10.453125" style="2" bestFit="1" customWidth="1"/>
    <col min="11791" max="11791" width="8.81640625" style="2"/>
    <col min="11792" max="11792" width="11.26953125" style="2" bestFit="1" customWidth="1"/>
    <col min="11793" max="11793" width="5.453125" style="2" bestFit="1" customWidth="1"/>
    <col min="11794" max="11797" width="5" style="2" bestFit="1" customWidth="1"/>
    <col min="11798" max="11798" width="7.453125" style="2" bestFit="1" customWidth="1"/>
    <col min="11799" max="11799" width="10.453125" style="2" bestFit="1" customWidth="1"/>
    <col min="11800" max="11800" width="8.81640625" style="2"/>
    <col min="11801" max="11802" width="12.453125" style="2" bestFit="1" customWidth="1"/>
    <col min="11803" max="11803" width="14" style="2" bestFit="1" customWidth="1"/>
    <col min="11804" max="12036" width="8.81640625" style="2"/>
    <col min="12037" max="12037" width="3.81640625" style="2" customWidth="1"/>
    <col min="12038" max="12038" width="8.81640625" style="2"/>
    <col min="12039" max="12039" width="14.453125" style="2" customWidth="1"/>
    <col min="12040" max="12040" width="38.7265625" style="2" customWidth="1"/>
    <col min="12041" max="12045" width="14" style="2" bestFit="1" customWidth="1"/>
    <col min="12046" max="12046" width="10.453125" style="2" bestFit="1" customWidth="1"/>
    <col min="12047" max="12047" width="8.81640625" style="2"/>
    <col min="12048" max="12048" width="11.26953125" style="2" bestFit="1" customWidth="1"/>
    <col min="12049" max="12049" width="5.453125" style="2" bestFit="1" customWidth="1"/>
    <col min="12050" max="12053" width="5" style="2" bestFit="1" customWidth="1"/>
    <col min="12054" max="12054" width="7.453125" style="2" bestFit="1" customWidth="1"/>
    <col min="12055" max="12055" width="10.453125" style="2" bestFit="1" customWidth="1"/>
    <col min="12056" max="12056" width="8.81640625" style="2"/>
    <col min="12057" max="12058" width="12.453125" style="2" bestFit="1" customWidth="1"/>
    <col min="12059" max="12059" width="14" style="2" bestFit="1" customWidth="1"/>
    <col min="12060" max="12292" width="8.81640625" style="2"/>
    <col min="12293" max="12293" width="3.81640625" style="2" customWidth="1"/>
    <col min="12294" max="12294" width="8.81640625" style="2"/>
    <col min="12295" max="12295" width="14.453125" style="2" customWidth="1"/>
    <col min="12296" max="12296" width="38.7265625" style="2" customWidth="1"/>
    <col min="12297" max="12301" width="14" style="2" bestFit="1" customWidth="1"/>
    <col min="12302" max="12302" width="10.453125" style="2" bestFit="1" customWidth="1"/>
    <col min="12303" max="12303" width="8.81640625" style="2"/>
    <col min="12304" max="12304" width="11.26953125" style="2" bestFit="1" customWidth="1"/>
    <col min="12305" max="12305" width="5.453125" style="2" bestFit="1" customWidth="1"/>
    <col min="12306" max="12309" width="5" style="2" bestFit="1" customWidth="1"/>
    <col min="12310" max="12310" width="7.453125" style="2" bestFit="1" customWidth="1"/>
    <col min="12311" max="12311" width="10.453125" style="2" bestFit="1" customWidth="1"/>
    <col min="12312" max="12312" width="8.81640625" style="2"/>
    <col min="12313" max="12314" width="12.453125" style="2" bestFit="1" customWidth="1"/>
    <col min="12315" max="12315" width="14" style="2" bestFit="1" customWidth="1"/>
    <col min="12316" max="12548" width="8.81640625" style="2"/>
    <col min="12549" max="12549" width="3.81640625" style="2" customWidth="1"/>
    <col min="12550" max="12550" width="8.81640625" style="2"/>
    <col min="12551" max="12551" width="14.453125" style="2" customWidth="1"/>
    <col min="12552" max="12552" width="38.7265625" style="2" customWidth="1"/>
    <col min="12553" max="12557" width="14" style="2" bestFit="1" customWidth="1"/>
    <col min="12558" max="12558" width="10.453125" style="2" bestFit="1" customWidth="1"/>
    <col min="12559" max="12559" width="8.81640625" style="2"/>
    <col min="12560" max="12560" width="11.26953125" style="2" bestFit="1" customWidth="1"/>
    <col min="12561" max="12561" width="5.453125" style="2" bestFit="1" customWidth="1"/>
    <col min="12562" max="12565" width="5" style="2" bestFit="1" customWidth="1"/>
    <col min="12566" max="12566" width="7.453125" style="2" bestFit="1" customWidth="1"/>
    <col min="12567" max="12567" width="10.453125" style="2" bestFit="1" customWidth="1"/>
    <col min="12568" max="12568" width="8.81640625" style="2"/>
    <col min="12569" max="12570" width="12.453125" style="2" bestFit="1" customWidth="1"/>
    <col min="12571" max="12571" width="14" style="2" bestFit="1" customWidth="1"/>
    <col min="12572" max="12804" width="8.81640625" style="2"/>
    <col min="12805" max="12805" width="3.81640625" style="2" customWidth="1"/>
    <col min="12806" max="12806" width="8.81640625" style="2"/>
    <col min="12807" max="12807" width="14.453125" style="2" customWidth="1"/>
    <col min="12808" max="12808" width="38.7265625" style="2" customWidth="1"/>
    <col min="12809" max="12813" width="14" style="2" bestFit="1" customWidth="1"/>
    <col min="12814" max="12814" width="10.453125" style="2" bestFit="1" customWidth="1"/>
    <col min="12815" max="12815" width="8.81640625" style="2"/>
    <col min="12816" max="12816" width="11.26953125" style="2" bestFit="1" customWidth="1"/>
    <col min="12817" max="12817" width="5.453125" style="2" bestFit="1" customWidth="1"/>
    <col min="12818" max="12821" width="5" style="2" bestFit="1" customWidth="1"/>
    <col min="12822" max="12822" width="7.453125" style="2" bestFit="1" customWidth="1"/>
    <col min="12823" max="12823" width="10.453125" style="2" bestFit="1" customWidth="1"/>
    <col min="12824" max="12824" width="8.81640625" style="2"/>
    <col min="12825" max="12826" width="12.453125" style="2" bestFit="1" customWidth="1"/>
    <col min="12827" max="12827" width="14" style="2" bestFit="1" customWidth="1"/>
    <col min="12828" max="13060" width="8.81640625" style="2"/>
    <col min="13061" max="13061" width="3.81640625" style="2" customWidth="1"/>
    <col min="13062" max="13062" width="8.81640625" style="2"/>
    <col min="13063" max="13063" width="14.453125" style="2" customWidth="1"/>
    <col min="13064" max="13064" width="38.7265625" style="2" customWidth="1"/>
    <col min="13065" max="13069" width="14" style="2" bestFit="1" customWidth="1"/>
    <col min="13070" max="13070" width="10.453125" style="2" bestFit="1" customWidth="1"/>
    <col min="13071" max="13071" width="8.81640625" style="2"/>
    <col min="13072" max="13072" width="11.26953125" style="2" bestFit="1" customWidth="1"/>
    <col min="13073" max="13073" width="5.453125" style="2" bestFit="1" customWidth="1"/>
    <col min="13074" max="13077" width="5" style="2" bestFit="1" customWidth="1"/>
    <col min="13078" max="13078" width="7.453125" style="2" bestFit="1" customWidth="1"/>
    <col min="13079" max="13079" width="10.453125" style="2" bestFit="1" customWidth="1"/>
    <col min="13080" max="13080" width="8.81640625" style="2"/>
    <col min="13081" max="13082" width="12.453125" style="2" bestFit="1" customWidth="1"/>
    <col min="13083" max="13083" width="14" style="2" bestFit="1" customWidth="1"/>
    <col min="13084" max="13316" width="8.81640625" style="2"/>
    <col min="13317" max="13317" width="3.81640625" style="2" customWidth="1"/>
    <col min="13318" max="13318" width="8.81640625" style="2"/>
    <col min="13319" max="13319" width="14.453125" style="2" customWidth="1"/>
    <col min="13320" max="13320" width="38.7265625" style="2" customWidth="1"/>
    <col min="13321" max="13325" width="14" style="2" bestFit="1" customWidth="1"/>
    <col min="13326" max="13326" width="10.453125" style="2" bestFit="1" customWidth="1"/>
    <col min="13327" max="13327" width="8.81640625" style="2"/>
    <col min="13328" max="13328" width="11.26953125" style="2" bestFit="1" customWidth="1"/>
    <col min="13329" max="13329" width="5.453125" style="2" bestFit="1" customWidth="1"/>
    <col min="13330" max="13333" width="5" style="2" bestFit="1" customWidth="1"/>
    <col min="13334" max="13334" width="7.453125" style="2" bestFit="1" customWidth="1"/>
    <col min="13335" max="13335" width="10.453125" style="2" bestFit="1" customWidth="1"/>
    <col min="13336" max="13336" width="8.81640625" style="2"/>
    <col min="13337" max="13338" width="12.453125" style="2" bestFit="1" customWidth="1"/>
    <col min="13339" max="13339" width="14" style="2" bestFit="1" customWidth="1"/>
    <col min="13340" max="13572" width="8.81640625" style="2"/>
    <col min="13573" max="13573" width="3.81640625" style="2" customWidth="1"/>
    <col min="13574" max="13574" width="8.81640625" style="2"/>
    <col min="13575" max="13575" width="14.453125" style="2" customWidth="1"/>
    <col min="13576" max="13576" width="38.7265625" style="2" customWidth="1"/>
    <col min="13577" max="13581" width="14" style="2" bestFit="1" customWidth="1"/>
    <col min="13582" max="13582" width="10.453125" style="2" bestFit="1" customWidth="1"/>
    <col min="13583" max="13583" width="8.81640625" style="2"/>
    <col min="13584" max="13584" width="11.26953125" style="2" bestFit="1" customWidth="1"/>
    <col min="13585" max="13585" width="5.453125" style="2" bestFit="1" customWidth="1"/>
    <col min="13586" max="13589" width="5" style="2" bestFit="1" customWidth="1"/>
    <col min="13590" max="13590" width="7.453125" style="2" bestFit="1" customWidth="1"/>
    <col min="13591" max="13591" width="10.453125" style="2" bestFit="1" customWidth="1"/>
    <col min="13592" max="13592" width="8.81640625" style="2"/>
    <col min="13593" max="13594" width="12.453125" style="2" bestFit="1" customWidth="1"/>
    <col min="13595" max="13595" width="14" style="2" bestFit="1" customWidth="1"/>
    <col min="13596" max="13828" width="8.81640625" style="2"/>
    <col min="13829" max="13829" width="3.81640625" style="2" customWidth="1"/>
    <col min="13830" max="13830" width="8.81640625" style="2"/>
    <col min="13831" max="13831" width="14.453125" style="2" customWidth="1"/>
    <col min="13832" max="13832" width="38.7265625" style="2" customWidth="1"/>
    <col min="13833" max="13837" width="14" style="2" bestFit="1" customWidth="1"/>
    <col min="13838" max="13838" width="10.453125" style="2" bestFit="1" customWidth="1"/>
    <col min="13839" max="13839" width="8.81640625" style="2"/>
    <col min="13840" max="13840" width="11.26953125" style="2" bestFit="1" customWidth="1"/>
    <col min="13841" max="13841" width="5.453125" style="2" bestFit="1" customWidth="1"/>
    <col min="13842" max="13845" width="5" style="2" bestFit="1" customWidth="1"/>
    <col min="13846" max="13846" width="7.453125" style="2" bestFit="1" customWidth="1"/>
    <col min="13847" max="13847" width="10.453125" style="2" bestFit="1" customWidth="1"/>
    <col min="13848" max="13848" width="8.81640625" style="2"/>
    <col min="13849" max="13850" width="12.453125" style="2" bestFit="1" customWidth="1"/>
    <col min="13851" max="13851" width="14" style="2" bestFit="1" customWidth="1"/>
    <col min="13852" max="14084" width="8.81640625" style="2"/>
    <col min="14085" max="14085" width="3.81640625" style="2" customWidth="1"/>
    <col min="14086" max="14086" width="8.81640625" style="2"/>
    <col min="14087" max="14087" width="14.453125" style="2" customWidth="1"/>
    <col min="14088" max="14088" width="38.7265625" style="2" customWidth="1"/>
    <col min="14089" max="14093" width="14" style="2" bestFit="1" customWidth="1"/>
    <col min="14094" max="14094" width="10.453125" style="2" bestFit="1" customWidth="1"/>
    <col min="14095" max="14095" width="8.81640625" style="2"/>
    <col min="14096" max="14096" width="11.26953125" style="2" bestFit="1" customWidth="1"/>
    <col min="14097" max="14097" width="5.453125" style="2" bestFit="1" customWidth="1"/>
    <col min="14098" max="14101" width="5" style="2" bestFit="1" customWidth="1"/>
    <col min="14102" max="14102" width="7.453125" style="2" bestFit="1" customWidth="1"/>
    <col min="14103" max="14103" width="10.453125" style="2" bestFit="1" customWidth="1"/>
    <col min="14104" max="14104" width="8.81640625" style="2"/>
    <col min="14105" max="14106" width="12.453125" style="2" bestFit="1" customWidth="1"/>
    <col min="14107" max="14107" width="14" style="2" bestFit="1" customWidth="1"/>
    <col min="14108" max="14340" width="8.81640625" style="2"/>
    <col min="14341" max="14341" width="3.81640625" style="2" customWidth="1"/>
    <col min="14342" max="14342" width="8.81640625" style="2"/>
    <col min="14343" max="14343" width="14.453125" style="2" customWidth="1"/>
    <col min="14344" max="14344" width="38.7265625" style="2" customWidth="1"/>
    <col min="14345" max="14349" width="14" style="2" bestFit="1" customWidth="1"/>
    <col min="14350" max="14350" width="10.453125" style="2" bestFit="1" customWidth="1"/>
    <col min="14351" max="14351" width="8.81640625" style="2"/>
    <col min="14352" max="14352" width="11.26953125" style="2" bestFit="1" customWidth="1"/>
    <col min="14353" max="14353" width="5.453125" style="2" bestFit="1" customWidth="1"/>
    <col min="14354" max="14357" width="5" style="2" bestFit="1" customWidth="1"/>
    <col min="14358" max="14358" width="7.453125" style="2" bestFit="1" customWidth="1"/>
    <col min="14359" max="14359" width="10.453125" style="2" bestFit="1" customWidth="1"/>
    <col min="14360" max="14360" width="8.81640625" style="2"/>
    <col min="14361" max="14362" width="12.453125" style="2" bestFit="1" customWidth="1"/>
    <col min="14363" max="14363" width="14" style="2" bestFit="1" customWidth="1"/>
    <col min="14364" max="14596" width="8.81640625" style="2"/>
    <col min="14597" max="14597" width="3.81640625" style="2" customWidth="1"/>
    <col min="14598" max="14598" width="8.81640625" style="2"/>
    <col min="14599" max="14599" width="14.453125" style="2" customWidth="1"/>
    <col min="14600" max="14600" width="38.7265625" style="2" customWidth="1"/>
    <col min="14601" max="14605" width="14" style="2" bestFit="1" customWidth="1"/>
    <col min="14606" max="14606" width="10.453125" style="2" bestFit="1" customWidth="1"/>
    <col min="14607" max="14607" width="8.81640625" style="2"/>
    <col min="14608" max="14608" width="11.26953125" style="2" bestFit="1" customWidth="1"/>
    <col min="14609" max="14609" width="5.453125" style="2" bestFit="1" customWidth="1"/>
    <col min="14610" max="14613" width="5" style="2" bestFit="1" customWidth="1"/>
    <col min="14614" max="14614" width="7.453125" style="2" bestFit="1" customWidth="1"/>
    <col min="14615" max="14615" width="10.453125" style="2" bestFit="1" customWidth="1"/>
    <col min="14616" max="14616" width="8.81640625" style="2"/>
    <col min="14617" max="14618" width="12.453125" style="2" bestFit="1" customWidth="1"/>
    <col min="14619" max="14619" width="14" style="2" bestFit="1" customWidth="1"/>
    <col min="14620" max="14852" width="8.81640625" style="2"/>
    <col min="14853" max="14853" width="3.81640625" style="2" customWidth="1"/>
    <col min="14854" max="14854" width="8.81640625" style="2"/>
    <col min="14855" max="14855" width="14.453125" style="2" customWidth="1"/>
    <col min="14856" max="14856" width="38.7265625" style="2" customWidth="1"/>
    <col min="14857" max="14861" width="14" style="2" bestFit="1" customWidth="1"/>
    <col min="14862" max="14862" width="10.453125" style="2" bestFit="1" customWidth="1"/>
    <col min="14863" max="14863" width="8.81640625" style="2"/>
    <col min="14864" max="14864" width="11.26953125" style="2" bestFit="1" customWidth="1"/>
    <col min="14865" max="14865" width="5.453125" style="2" bestFit="1" customWidth="1"/>
    <col min="14866" max="14869" width="5" style="2" bestFit="1" customWidth="1"/>
    <col min="14870" max="14870" width="7.453125" style="2" bestFit="1" customWidth="1"/>
    <col min="14871" max="14871" width="10.453125" style="2" bestFit="1" customWidth="1"/>
    <col min="14872" max="14872" width="8.81640625" style="2"/>
    <col min="14873" max="14874" width="12.453125" style="2" bestFit="1" customWidth="1"/>
    <col min="14875" max="14875" width="14" style="2" bestFit="1" customWidth="1"/>
    <col min="14876" max="15108" width="8.81640625" style="2"/>
    <col min="15109" max="15109" width="3.81640625" style="2" customWidth="1"/>
    <col min="15110" max="15110" width="8.81640625" style="2"/>
    <col min="15111" max="15111" width="14.453125" style="2" customWidth="1"/>
    <col min="15112" max="15112" width="38.7265625" style="2" customWidth="1"/>
    <col min="15113" max="15117" width="14" style="2" bestFit="1" customWidth="1"/>
    <col min="15118" max="15118" width="10.453125" style="2" bestFit="1" customWidth="1"/>
    <col min="15119" max="15119" width="8.81640625" style="2"/>
    <col min="15120" max="15120" width="11.26953125" style="2" bestFit="1" customWidth="1"/>
    <col min="15121" max="15121" width="5.453125" style="2" bestFit="1" customWidth="1"/>
    <col min="15122" max="15125" width="5" style="2" bestFit="1" customWidth="1"/>
    <col min="15126" max="15126" width="7.453125" style="2" bestFit="1" customWidth="1"/>
    <col min="15127" max="15127" width="10.453125" style="2" bestFit="1" customWidth="1"/>
    <col min="15128" max="15128" width="8.81640625" style="2"/>
    <col min="15129" max="15130" width="12.453125" style="2" bestFit="1" customWidth="1"/>
    <col min="15131" max="15131" width="14" style="2" bestFit="1" customWidth="1"/>
    <col min="15132" max="15364" width="8.81640625" style="2"/>
    <col min="15365" max="15365" width="3.81640625" style="2" customWidth="1"/>
    <col min="15366" max="15366" width="8.81640625" style="2"/>
    <col min="15367" max="15367" width="14.453125" style="2" customWidth="1"/>
    <col min="15368" max="15368" width="38.7265625" style="2" customWidth="1"/>
    <col min="15369" max="15373" width="14" style="2" bestFit="1" customWidth="1"/>
    <col min="15374" max="15374" width="10.453125" style="2" bestFit="1" customWidth="1"/>
    <col min="15375" max="15375" width="8.81640625" style="2"/>
    <col min="15376" max="15376" width="11.26953125" style="2" bestFit="1" customWidth="1"/>
    <col min="15377" max="15377" width="5.453125" style="2" bestFit="1" customWidth="1"/>
    <col min="15378" max="15381" width="5" style="2" bestFit="1" customWidth="1"/>
    <col min="15382" max="15382" width="7.453125" style="2" bestFit="1" customWidth="1"/>
    <col min="15383" max="15383" width="10.453125" style="2" bestFit="1" customWidth="1"/>
    <col min="15384" max="15384" width="8.81640625" style="2"/>
    <col min="15385" max="15386" width="12.453125" style="2" bestFit="1" customWidth="1"/>
    <col min="15387" max="15387" width="14" style="2" bestFit="1" customWidth="1"/>
    <col min="15388" max="15620" width="8.81640625" style="2"/>
    <col min="15621" max="15621" width="3.81640625" style="2" customWidth="1"/>
    <col min="15622" max="15622" width="8.81640625" style="2"/>
    <col min="15623" max="15623" width="14.453125" style="2" customWidth="1"/>
    <col min="15624" max="15624" width="38.7265625" style="2" customWidth="1"/>
    <col min="15625" max="15629" width="14" style="2" bestFit="1" customWidth="1"/>
    <col min="15630" max="15630" width="10.453125" style="2" bestFit="1" customWidth="1"/>
    <col min="15631" max="15631" width="8.81640625" style="2"/>
    <col min="15632" max="15632" width="11.26953125" style="2" bestFit="1" customWidth="1"/>
    <col min="15633" max="15633" width="5.453125" style="2" bestFit="1" customWidth="1"/>
    <col min="15634" max="15637" width="5" style="2" bestFit="1" customWidth="1"/>
    <col min="15638" max="15638" width="7.453125" style="2" bestFit="1" customWidth="1"/>
    <col min="15639" max="15639" width="10.453125" style="2" bestFit="1" customWidth="1"/>
    <col min="15640" max="15640" width="8.81640625" style="2"/>
    <col min="15641" max="15642" width="12.453125" style="2" bestFit="1" customWidth="1"/>
    <col min="15643" max="15643" width="14" style="2" bestFit="1" customWidth="1"/>
    <col min="15644" max="15876" width="8.81640625" style="2"/>
    <col min="15877" max="15877" width="3.81640625" style="2" customWidth="1"/>
    <col min="15878" max="15878" width="8.81640625" style="2"/>
    <col min="15879" max="15879" width="14.453125" style="2" customWidth="1"/>
    <col min="15880" max="15880" width="38.7265625" style="2" customWidth="1"/>
    <col min="15881" max="15885" width="14" style="2" bestFit="1" customWidth="1"/>
    <col min="15886" max="15886" width="10.453125" style="2" bestFit="1" customWidth="1"/>
    <col min="15887" max="15887" width="8.81640625" style="2"/>
    <col min="15888" max="15888" width="11.26953125" style="2" bestFit="1" customWidth="1"/>
    <col min="15889" max="15889" width="5.453125" style="2" bestFit="1" customWidth="1"/>
    <col min="15890" max="15893" width="5" style="2" bestFit="1" customWidth="1"/>
    <col min="15894" max="15894" width="7.453125" style="2" bestFit="1" customWidth="1"/>
    <col min="15895" max="15895" width="10.453125" style="2" bestFit="1" customWidth="1"/>
    <col min="15896" max="15896" width="8.81640625" style="2"/>
    <col min="15897" max="15898" width="12.453125" style="2" bestFit="1" customWidth="1"/>
    <col min="15899" max="15899" width="14" style="2" bestFit="1" customWidth="1"/>
    <col min="15900" max="16132" width="8.81640625" style="2"/>
    <col min="16133" max="16133" width="3.81640625" style="2" customWidth="1"/>
    <col min="16134" max="16134" width="8.81640625" style="2"/>
    <col min="16135" max="16135" width="14.453125" style="2" customWidth="1"/>
    <col min="16136" max="16136" width="38.7265625" style="2" customWidth="1"/>
    <col min="16137" max="16141" width="14" style="2" bestFit="1" customWidth="1"/>
    <col min="16142" max="16142" width="10.453125" style="2" bestFit="1" customWidth="1"/>
    <col min="16143" max="16143" width="8.81640625" style="2"/>
    <col min="16144" max="16144" width="11.26953125" style="2" bestFit="1" customWidth="1"/>
    <col min="16145" max="16145" width="5.453125" style="2" bestFit="1" customWidth="1"/>
    <col min="16146" max="16149" width="5" style="2" bestFit="1" customWidth="1"/>
    <col min="16150" max="16150" width="7.453125" style="2" bestFit="1" customWidth="1"/>
    <col min="16151" max="16151" width="10.453125" style="2" bestFit="1" customWidth="1"/>
    <col min="16152" max="16152" width="8.81640625" style="2"/>
    <col min="16153" max="16154" width="12.453125" style="2" bestFit="1" customWidth="1"/>
    <col min="16155" max="16155" width="14" style="2" bestFit="1" customWidth="1"/>
    <col min="16156" max="16384" width="8.81640625" style="2"/>
  </cols>
  <sheetData>
    <row r="1" spans="1:34">
      <c r="E1" s="34" t="s">
        <v>272</v>
      </c>
    </row>
    <row r="2" spans="1:34">
      <c r="E2" s="34" t="s">
        <v>273</v>
      </c>
      <c r="G2" s="335">
        <v>44927</v>
      </c>
      <c r="H2" s="34"/>
      <c r="I2" s="34"/>
      <c r="J2" s="335">
        <v>46022</v>
      </c>
    </row>
    <row r="3" spans="1:34" ht="15" thickBot="1">
      <c r="A3" s="1"/>
      <c r="E3" s="34" t="s">
        <v>304</v>
      </c>
      <c r="J3" s="34" t="s">
        <v>305</v>
      </c>
    </row>
    <row r="4" spans="1:34" ht="15" thickBot="1">
      <c r="E4" s="410" t="s">
        <v>306</v>
      </c>
      <c r="F4" s="411"/>
      <c r="G4" s="411"/>
      <c r="H4" s="411"/>
      <c r="I4" s="411"/>
      <c r="J4" s="412"/>
      <c r="L4" s="413" t="s">
        <v>307</v>
      </c>
      <c r="M4" s="414"/>
      <c r="N4" s="414"/>
      <c r="O4" s="414"/>
      <c r="P4" s="414"/>
      <c r="Q4" s="415"/>
      <c r="U4" s="410" t="s">
        <v>308</v>
      </c>
      <c r="V4" s="411"/>
      <c r="W4" s="411"/>
      <c r="X4" s="336"/>
      <c r="Y4" s="336"/>
      <c r="Z4" s="337"/>
      <c r="AA4" s="413" t="s">
        <v>309</v>
      </c>
      <c r="AB4" s="414"/>
      <c r="AC4" s="414"/>
      <c r="AD4" s="414"/>
      <c r="AE4" s="414"/>
      <c r="AF4" s="415"/>
      <c r="AG4" s="81"/>
      <c r="AH4" s="81"/>
    </row>
    <row r="5" spans="1:34" ht="15" thickBot="1">
      <c r="E5" s="4" t="s">
        <v>41</v>
      </c>
      <c r="F5" s="5" t="s">
        <v>40</v>
      </c>
      <c r="G5" s="5" t="s">
        <v>39</v>
      </c>
      <c r="H5" s="5" t="s">
        <v>38</v>
      </c>
      <c r="I5" s="5" t="s">
        <v>37</v>
      </c>
      <c r="J5" s="6" t="s">
        <v>310</v>
      </c>
      <c r="K5" s="338"/>
      <c r="L5" s="4" t="s">
        <v>41</v>
      </c>
      <c r="M5" s="5" t="s">
        <v>40</v>
      </c>
      <c r="N5" s="5" t="s">
        <v>39</v>
      </c>
      <c r="O5" s="5" t="s">
        <v>38</v>
      </c>
      <c r="P5" s="5" t="s">
        <v>37</v>
      </c>
      <c r="Q5" s="6" t="s">
        <v>311</v>
      </c>
      <c r="S5" s="339" t="s">
        <v>163</v>
      </c>
      <c r="T5" s="340" t="s">
        <v>118</v>
      </c>
      <c r="U5" s="242" t="s">
        <v>36</v>
      </c>
      <c r="V5" s="242" t="s">
        <v>35</v>
      </c>
      <c r="W5" s="251" t="s">
        <v>34</v>
      </c>
      <c r="X5" s="341" t="s">
        <v>33</v>
      </c>
      <c r="Y5" s="342" t="s">
        <v>32</v>
      </c>
      <c r="Z5" s="17"/>
      <c r="AA5" s="343" t="s">
        <v>36</v>
      </c>
      <c r="AB5" s="242" t="s">
        <v>35</v>
      </c>
      <c r="AC5" s="242" t="s">
        <v>34</v>
      </c>
      <c r="AD5" s="242" t="s">
        <v>33</v>
      </c>
      <c r="AE5" s="242" t="s">
        <v>32</v>
      </c>
      <c r="AF5" s="251" t="s">
        <v>31</v>
      </c>
      <c r="AG5" s="81"/>
      <c r="AH5" s="81"/>
    </row>
    <row r="6" spans="1:34">
      <c r="A6" s="9" t="s">
        <v>30</v>
      </c>
      <c r="B6" s="10" t="s">
        <v>42</v>
      </c>
      <c r="C6" s="10"/>
      <c r="D6" s="10"/>
      <c r="E6" s="252"/>
      <c r="F6" s="252"/>
      <c r="G6" s="12"/>
      <c r="H6" s="12"/>
      <c r="I6" s="12"/>
      <c r="J6" s="253"/>
      <c r="K6" s="240"/>
      <c r="L6" s="344"/>
      <c r="M6" s="252"/>
      <c r="N6" s="12"/>
      <c r="O6" s="12"/>
      <c r="P6" s="12"/>
      <c r="Q6" s="253"/>
      <c r="S6" s="345" t="s">
        <v>275</v>
      </c>
      <c r="T6" s="346" t="s">
        <v>276</v>
      </c>
      <c r="W6" s="16"/>
      <c r="Z6" s="17"/>
      <c r="AA6" s="17"/>
      <c r="AF6" s="16"/>
    </row>
    <row r="7" spans="1:34">
      <c r="A7" s="17"/>
      <c r="B7" s="347" t="s">
        <v>326</v>
      </c>
      <c r="C7" s="184" t="s">
        <v>190</v>
      </c>
      <c r="D7" s="26" t="s">
        <v>165</v>
      </c>
      <c r="E7" s="22">
        <f>$T7*U7</f>
        <v>21807.184618333333</v>
      </c>
      <c r="F7" s="22">
        <f>$T7*V7*$AF$7</f>
        <v>22461.400156883334</v>
      </c>
      <c r="G7" s="22">
        <f>$T7*W7*$AF$7^2</f>
        <v>23135.242161589831</v>
      </c>
      <c r="H7" s="22">
        <f>$T7*X7*$AF$7^3</f>
        <v>0</v>
      </c>
      <c r="I7" s="22">
        <f>$T7*Y7*$AF$7^4</f>
        <v>0</v>
      </c>
      <c r="J7" s="19">
        <f t="shared" ref="J7:J37" si="0">SUM(E7:I7)</f>
        <v>67403.826936806494</v>
      </c>
      <c r="K7" s="241"/>
      <c r="L7" s="348">
        <f>$T7*AA7</f>
        <v>4361.4369236666671</v>
      </c>
      <c r="M7" s="22">
        <f>$T7*AB7*$AF$7</f>
        <v>4492.2800313766675</v>
      </c>
      <c r="N7" s="22">
        <f>$T7*AC7*$AF$7^2</f>
        <v>4627.0484323179671</v>
      </c>
      <c r="O7" s="22">
        <f>$T7*AD7*$AF$7^3</f>
        <v>0</v>
      </c>
      <c r="P7" s="22">
        <f>$T7*AE7*$AF$7^4</f>
        <v>0</v>
      </c>
      <c r="Q7" s="19">
        <f t="shared" ref="Q7:Q37" si="1">SUM(L7:P7)</f>
        <v>13480.765387361302</v>
      </c>
      <c r="S7" s="90">
        <v>261686.21541999999</v>
      </c>
      <c r="T7" s="94">
        <f>+S7/12</f>
        <v>21807.184618333333</v>
      </c>
      <c r="U7" s="75">
        <v>1</v>
      </c>
      <c r="V7" s="75">
        <v>1</v>
      </c>
      <c r="W7" s="349">
        <v>1</v>
      </c>
      <c r="X7" s="350"/>
      <c r="Y7" s="351"/>
      <c r="Z7" s="17"/>
      <c r="AA7" s="352">
        <v>0.2</v>
      </c>
      <c r="AB7" s="75">
        <v>0.2</v>
      </c>
      <c r="AC7" s="75">
        <v>0.2</v>
      </c>
      <c r="AD7" s="75"/>
      <c r="AE7" s="75"/>
      <c r="AF7" s="325">
        <v>1.03</v>
      </c>
      <c r="AG7" s="353"/>
      <c r="AH7" s="353"/>
    </row>
    <row r="8" spans="1:34">
      <c r="A8" s="17"/>
      <c r="B8" s="354" t="s">
        <v>192</v>
      </c>
      <c r="C8" s="291" t="s">
        <v>191</v>
      </c>
      <c r="D8" s="20" t="s">
        <v>79</v>
      </c>
      <c r="E8" s="22">
        <f t="shared" ref="E8:E12" si="2">$T8*U8</f>
        <v>16666.666666666668</v>
      </c>
      <c r="F8" s="22">
        <f t="shared" ref="F8:F12" si="3">$T8*V8*$AF$7</f>
        <v>17166.666666666668</v>
      </c>
      <c r="G8" s="22">
        <f t="shared" ref="G8:G12" si="4">$T8*W8*$AF$7^2</f>
        <v>17681.666666666668</v>
      </c>
      <c r="H8" s="22">
        <f t="shared" ref="H8:H12" si="5">$T8*X8*$AF$7^3</f>
        <v>0</v>
      </c>
      <c r="I8" s="22">
        <f t="shared" ref="I8:I12" si="6">$T8*Y8*$AF$7^4</f>
        <v>0</v>
      </c>
      <c r="J8" s="19">
        <f t="shared" si="0"/>
        <v>51515</v>
      </c>
      <c r="K8" s="355"/>
      <c r="L8" s="348">
        <f t="shared" ref="L8:L12" si="7">$T8*AA8</f>
        <v>3333.3333333333339</v>
      </c>
      <c r="M8" s="22">
        <f t="shared" ref="M8:M12" si="8">$T8*AB8*$AF$7</f>
        <v>3433.3333333333339</v>
      </c>
      <c r="N8" s="22">
        <f t="shared" ref="N8:N12" si="9">$T8*AC8*$AF$7^2</f>
        <v>3536.3333333333339</v>
      </c>
      <c r="O8" s="22">
        <f t="shared" ref="O8:O12" si="10">$T8*AD8*$AF$7^3</f>
        <v>0</v>
      </c>
      <c r="P8" s="22">
        <f t="shared" ref="P8:P12" si="11">$T8*AE8*$AF$7^4</f>
        <v>0</v>
      </c>
      <c r="Q8" s="19">
        <f t="shared" si="1"/>
        <v>10303.000000000002</v>
      </c>
      <c r="S8" s="90">
        <f>150000/9*12</f>
        <v>200000</v>
      </c>
      <c r="T8" s="94">
        <f>+S8/12</f>
        <v>16666.666666666668</v>
      </c>
      <c r="U8" s="75">
        <v>1</v>
      </c>
      <c r="V8" s="75">
        <v>1</v>
      </c>
      <c r="W8" s="349">
        <v>1</v>
      </c>
      <c r="X8" s="350"/>
      <c r="Y8" s="351"/>
      <c r="Z8" s="17"/>
      <c r="AA8" s="352">
        <v>0.2</v>
      </c>
      <c r="AB8" s="75">
        <v>0.2</v>
      </c>
      <c r="AC8" s="75">
        <v>0.2</v>
      </c>
      <c r="AD8" s="75"/>
      <c r="AE8" s="75"/>
      <c r="AF8" s="16"/>
    </row>
    <row r="9" spans="1:34" hidden="1">
      <c r="A9" s="17"/>
      <c r="B9" s="254"/>
      <c r="C9" s="48"/>
      <c r="D9" s="48"/>
      <c r="E9" s="22">
        <f t="shared" si="2"/>
        <v>0</v>
      </c>
      <c r="F9" s="22">
        <f t="shared" si="3"/>
        <v>0</v>
      </c>
      <c r="G9" s="22">
        <f t="shared" si="4"/>
        <v>0</v>
      </c>
      <c r="H9" s="22">
        <f t="shared" si="5"/>
        <v>0</v>
      </c>
      <c r="I9" s="22">
        <f t="shared" si="6"/>
        <v>0</v>
      </c>
      <c r="J9" s="19">
        <f t="shared" si="0"/>
        <v>0</v>
      </c>
      <c r="K9" s="241"/>
      <c r="L9" s="348">
        <f t="shared" si="7"/>
        <v>0</v>
      </c>
      <c r="M9" s="22">
        <f t="shared" si="8"/>
        <v>0</v>
      </c>
      <c r="N9" s="22">
        <f t="shared" si="9"/>
        <v>0</v>
      </c>
      <c r="O9" s="22">
        <f t="shared" si="10"/>
        <v>0</v>
      </c>
      <c r="P9" s="22">
        <f t="shared" si="11"/>
        <v>0</v>
      </c>
      <c r="Q9" s="19">
        <f t="shared" si="1"/>
        <v>0</v>
      </c>
      <c r="S9" s="90"/>
      <c r="T9" s="94">
        <v>0</v>
      </c>
      <c r="U9" s="75">
        <v>0</v>
      </c>
      <c r="V9" s="75">
        <v>0</v>
      </c>
      <c r="W9" s="349">
        <v>0</v>
      </c>
      <c r="X9" s="350"/>
      <c r="Y9" s="351"/>
      <c r="Z9" s="17"/>
      <c r="AA9" s="352">
        <v>0</v>
      </c>
      <c r="AB9" s="75">
        <v>0</v>
      </c>
      <c r="AC9" s="75">
        <v>0</v>
      </c>
      <c r="AD9" s="75"/>
      <c r="AE9" s="75"/>
      <c r="AF9" s="16"/>
    </row>
    <row r="10" spans="1:34" hidden="1">
      <c r="A10" s="17"/>
      <c r="B10" s="254"/>
      <c r="C10" s="48"/>
      <c r="D10" s="48"/>
      <c r="E10" s="22">
        <f t="shared" si="2"/>
        <v>0</v>
      </c>
      <c r="F10" s="22">
        <f t="shared" si="3"/>
        <v>0</v>
      </c>
      <c r="G10" s="22">
        <f t="shared" si="4"/>
        <v>0</v>
      </c>
      <c r="H10" s="22">
        <f t="shared" si="5"/>
        <v>0</v>
      </c>
      <c r="I10" s="22">
        <f t="shared" si="6"/>
        <v>0</v>
      </c>
      <c r="J10" s="19">
        <f t="shared" si="0"/>
        <v>0</v>
      </c>
      <c r="K10" s="241"/>
      <c r="L10" s="348">
        <f t="shared" si="7"/>
        <v>0</v>
      </c>
      <c r="M10" s="22">
        <f t="shared" si="8"/>
        <v>0</v>
      </c>
      <c r="N10" s="22">
        <f t="shared" si="9"/>
        <v>0</v>
      </c>
      <c r="O10" s="22">
        <f t="shared" si="10"/>
        <v>0</v>
      </c>
      <c r="P10" s="22">
        <f t="shared" si="11"/>
        <v>0</v>
      </c>
      <c r="Q10" s="19">
        <f t="shared" si="1"/>
        <v>0</v>
      </c>
      <c r="S10" s="90"/>
      <c r="T10" s="94">
        <v>1</v>
      </c>
      <c r="U10" s="75">
        <v>0</v>
      </c>
      <c r="V10" s="75">
        <v>0</v>
      </c>
      <c r="W10" s="349">
        <v>0</v>
      </c>
      <c r="X10" s="350"/>
      <c r="Y10" s="351"/>
      <c r="Z10" s="17"/>
      <c r="AA10" s="352">
        <v>0</v>
      </c>
      <c r="AB10" s="75">
        <v>0</v>
      </c>
      <c r="AC10" s="75">
        <v>0</v>
      </c>
      <c r="AD10" s="75"/>
      <c r="AE10" s="75"/>
      <c r="AF10" s="16"/>
    </row>
    <row r="11" spans="1:34" hidden="1">
      <c r="A11" s="17"/>
      <c r="B11" s="256"/>
      <c r="C11" s="18"/>
      <c r="D11" s="18"/>
      <c r="E11" s="22">
        <f t="shared" si="2"/>
        <v>0</v>
      </c>
      <c r="F11" s="22">
        <f t="shared" si="3"/>
        <v>0</v>
      </c>
      <c r="G11" s="22">
        <f t="shared" si="4"/>
        <v>0</v>
      </c>
      <c r="H11" s="22">
        <f t="shared" si="5"/>
        <v>0</v>
      </c>
      <c r="I11" s="22">
        <f t="shared" si="6"/>
        <v>0</v>
      </c>
      <c r="J11" s="19">
        <f t="shared" si="0"/>
        <v>0</v>
      </c>
      <c r="K11" s="241"/>
      <c r="L11" s="348">
        <f t="shared" si="7"/>
        <v>0</v>
      </c>
      <c r="M11" s="22">
        <f t="shared" si="8"/>
        <v>0</v>
      </c>
      <c r="N11" s="22">
        <f t="shared" si="9"/>
        <v>0</v>
      </c>
      <c r="O11" s="22">
        <f t="shared" si="10"/>
        <v>0</v>
      </c>
      <c r="P11" s="22">
        <f t="shared" si="11"/>
        <v>0</v>
      </c>
      <c r="Q11" s="19">
        <f t="shared" si="1"/>
        <v>0</v>
      </c>
      <c r="S11" s="90"/>
      <c r="T11" s="99">
        <v>0</v>
      </c>
      <c r="U11" s="75">
        <v>0</v>
      </c>
      <c r="V11" s="75">
        <v>0</v>
      </c>
      <c r="W11" s="349">
        <v>0</v>
      </c>
      <c r="X11" s="350"/>
      <c r="Y11" s="351"/>
      <c r="Z11" s="17"/>
      <c r="AA11" s="352">
        <v>0</v>
      </c>
      <c r="AB11" s="75">
        <v>0</v>
      </c>
      <c r="AC11" s="75">
        <v>0</v>
      </c>
      <c r="AD11" s="75"/>
      <c r="AE11" s="75"/>
      <c r="AF11" s="16"/>
    </row>
    <row r="12" spans="1:34" hidden="1">
      <c r="A12" s="17"/>
      <c r="B12" s="21" t="s">
        <v>259</v>
      </c>
      <c r="C12" s="18"/>
      <c r="D12" s="18"/>
      <c r="E12" s="22">
        <f t="shared" si="2"/>
        <v>0</v>
      </c>
      <c r="F12" s="22">
        <f t="shared" si="3"/>
        <v>0</v>
      </c>
      <c r="G12" s="22">
        <f t="shared" si="4"/>
        <v>0</v>
      </c>
      <c r="H12" s="22">
        <f t="shared" si="5"/>
        <v>0</v>
      </c>
      <c r="I12" s="22">
        <f t="shared" si="6"/>
        <v>0</v>
      </c>
      <c r="J12" s="19">
        <f t="shared" si="0"/>
        <v>0</v>
      </c>
      <c r="K12" s="241"/>
      <c r="L12" s="348">
        <f t="shared" si="7"/>
        <v>0</v>
      </c>
      <c r="M12" s="22">
        <f t="shared" si="8"/>
        <v>0</v>
      </c>
      <c r="N12" s="22">
        <f t="shared" si="9"/>
        <v>0</v>
      </c>
      <c r="O12" s="22">
        <f t="shared" si="10"/>
        <v>0</v>
      </c>
      <c r="P12" s="22">
        <f t="shared" si="11"/>
        <v>0</v>
      </c>
      <c r="Q12" s="19">
        <f t="shared" si="1"/>
        <v>0</v>
      </c>
      <c r="S12" s="356"/>
      <c r="T12" s="357"/>
      <c r="U12" s="358"/>
      <c r="V12" s="358"/>
      <c r="W12" s="359"/>
      <c r="X12" s="358"/>
      <c r="Y12" s="358"/>
      <c r="Z12" s="17"/>
      <c r="AA12" s="360"/>
      <c r="AB12" s="358"/>
      <c r="AC12" s="358"/>
      <c r="AD12" s="258"/>
      <c r="AE12" s="258"/>
      <c r="AF12" s="16"/>
    </row>
    <row r="13" spans="1:34">
      <c r="A13" s="17"/>
      <c r="B13" s="21" t="s">
        <v>325</v>
      </c>
      <c r="C13" s="18"/>
      <c r="D13" s="18"/>
      <c r="E13" s="22">
        <f>SUM(E7:E12)</f>
        <v>38473.851284999997</v>
      </c>
      <c r="F13" s="22">
        <f>SUM(F7:F12)</f>
        <v>39628.066823550005</v>
      </c>
      <c r="G13" s="22">
        <f>SUM(G7:G12)</f>
        <v>40816.908828256499</v>
      </c>
      <c r="H13" s="22">
        <f>SUM(H7:H12)</f>
        <v>0</v>
      </c>
      <c r="I13" s="22">
        <f>SUM(I7:I12)</f>
        <v>0</v>
      </c>
      <c r="J13" s="19">
        <f>SUM(E13:I13)</f>
        <v>118918.82693680649</v>
      </c>
      <c r="K13" s="241"/>
      <c r="L13" s="348">
        <f>SUM(L7:L12)</f>
        <v>7694.770257000001</v>
      </c>
      <c r="M13" s="22">
        <f>SUM(M7:M12)</f>
        <v>7925.6133647100014</v>
      </c>
      <c r="N13" s="22">
        <f>SUM(N7:N12)</f>
        <v>8163.3817656513011</v>
      </c>
      <c r="O13" s="22">
        <f>SUM(O7:O12)</f>
        <v>0</v>
      </c>
      <c r="P13" s="22">
        <f>SUM(P7:P12)</f>
        <v>0</v>
      </c>
      <c r="Q13" s="19">
        <f t="shared" si="1"/>
        <v>23783.765387361305</v>
      </c>
      <c r="S13" s="259"/>
      <c r="U13" s="358"/>
      <c r="V13" s="358"/>
      <c r="W13" s="359"/>
      <c r="X13" s="358"/>
      <c r="Y13" s="358"/>
      <c r="Z13" s="17"/>
      <c r="AA13" s="360"/>
      <c r="AB13" s="358"/>
      <c r="AC13" s="358"/>
      <c r="AD13" s="258"/>
      <c r="AE13" s="258"/>
      <c r="AF13" s="16"/>
    </row>
    <row r="14" spans="1:34">
      <c r="A14" s="23" t="s">
        <v>29</v>
      </c>
      <c r="B14" s="2" t="s">
        <v>83</v>
      </c>
      <c r="E14" s="25"/>
      <c r="F14" s="25"/>
      <c r="G14" s="25"/>
      <c r="H14" s="25"/>
      <c r="I14" s="25"/>
      <c r="J14" s="19">
        <f t="shared" si="0"/>
        <v>0</v>
      </c>
      <c r="K14" s="241"/>
      <c r="L14" s="361"/>
      <c r="M14" s="25"/>
      <c r="N14" s="25"/>
      <c r="O14" s="25"/>
      <c r="P14" s="25"/>
      <c r="Q14" s="19">
        <f t="shared" si="1"/>
        <v>0</v>
      </c>
      <c r="S14" s="259"/>
      <c r="T14" s="260"/>
      <c r="U14" s="358"/>
      <c r="V14" s="358"/>
      <c r="W14" s="359"/>
      <c r="X14" s="358"/>
      <c r="Y14" s="358"/>
      <c r="Z14" s="17"/>
      <c r="AA14" s="360"/>
      <c r="AB14" s="358"/>
      <c r="AC14" s="358"/>
      <c r="AD14" s="258"/>
      <c r="AE14" s="258"/>
      <c r="AF14" s="16"/>
    </row>
    <row r="15" spans="1:34">
      <c r="A15" s="17"/>
      <c r="B15" s="21" t="s">
        <v>51</v>
      </c>
      <c r="C15" s="26"/>
      <c r="D15" s="26"/>
      <c r="E15" s="22">
        <f t="shared" ref="E15:E22" si="12">$T15*U15</f>
        <v>0</v>
      </c>
      <c r="F15" s="22">
        <f t="shared" ref="F15:F22" si="13">$T15*V15*$AF$7</f>
        <v>0</v>
      </c>
      <c r="G15" s="22">
        <f t="shared" ref="G15:G22" si="14">$T15*W15*$AF$7^2</f>
        <v>0</v>
      </c>
      <c r="H15" s="22">
        <f t="shared" ref="H15:H22" si="15">$T15*X15*$AF$7^3</f>
        <v>0</v>
      </c>
      <c r="I15" s="22">
        <f t="shared" ref="I15:I22" si="16">$T15*Y15*$AF$7^4</f>
        <v>0</v>
      </c>
      <c r="J15" s="19">
        <f t="shared" si="0"/>
        <v>0</v>
      </c>
      <c r="K15" s="241"/>
      <c r="L15" s="348">
        <f t="shared" ref="L15:L22" si="17">$T15*AA15</f>
        <v>0</v>
      </c>
      <c r="M15" s="22">
        <f t="shared" ref="M15:M22" si="18">$T15*AB15*$AF$7</f>
        <v>0</v>
      </c>
      <c r="N15" s="22">
        <f t="shared" ref="N15:N22" si="19">$T15*AC15*$AF$7^2</f>
        <v>0</v>
      </c>
      <c r="O15" s="22">
        <f t="shared" ref="O15:O22" si="20">$T15*AD15*$AF$7^3</f>
        <v>0</v>
      </c>
      <c r="P15" s="22">
        <f t="shared" ref="P15:P22" si="21">$T15*AE15*$AF$7^4</f>
        <v>0</v>
      </c>
      <c r="Q15" s="19">
        <f t="shared" si="1"/>
        <v>0</v>
      </c>
      <c r="S15" s="261">
        <f>+T15*12</f>
        <v>61200</v>
      </c>
      <c r="T15" s="262">
        <v>5100</v>
      </c>
      <c r="U15" s="75">
        <v>0</v>
      </c>
      <c r="V15" s="75">
        <v>0</v>
      </c>
      <c r="W15" s="349">
        <v>0</v>
      </c>
      <c r="X15" s="350">
        <v>0</v>
      </c>
      <c r="Y15" s="75">
        <v>0</v>
      </c>
      <c r="Z15" s="17"/>
      <c r="AA15" s="352">
        <v>0</v>
      </c>
      <c r="AB15" s="75">
        <v>0</v>
      </c>
      <c r="AC15" s="75">
        <v>0</v>
      </c>
      <c r="AD15" s="75"/>
      <c r="AE15" s="75"/>
      <c r="AF15" s="16"/>
    </row>
    <row r="16" spans="1:34" ht="15.75" customHeight="1">
      <c r="A16" s="17"/>
      <c r="B16" s="21" t="s">
        <v>50</v>
      </c>
      <c r="C16" s="18"/>
      <c r="D16" s="18"/>
      <c r="E16" s="22">
        <f t="shared" si="12"/>
        <v>0</v>
      </c>
      <c r="F16" s="22">
        <f t="shared" si="13"/>
        <v>0</v>
      </c>
      <c r="G16" s="22">
        <f t="shared" si="14"/>
        <v>0</v>
      </c>
      <c r="H16" s="22">
        <f t="shared" si="15"/>
        <v>0</v>
      </c>
      <c r="I16" s="22">
        <f t="shared" si="16"/>
        <v>0</v>
      </c>
      <c r="J16" s="19">
        <f t="shared" si="0"/>
        <v>0</v>
      </c>
      <c r="K16" s="241"/>
      <c r="L16" s="348">
        <f t="shared" si="17"/>
        <v>0</v>
      </c>
      <c r="M16" s="22">
        <f t="shared" si="18"/>
        <v>0</v>
      </c>
      <c r="N16" s="22">
        <f t="shared" si="19"/>
        <v>0</v>
      </c>
      <c r="O16" s="22">
        <f t="shared" si="20"/>
        <v>0</v>
      </c>
      <c r="P16" s="22">
        <f t="shared" si="21"/>
        <v>0</v>
      </c>
      <c r="Q16" s="19">
        <f t="shared" si="1"/>
        <v>0</v>
      </c>
      <c r="S16" s="261">
        <f>+T16*12</f>
        <v>60000</v>
      </c>
      <c r="T16" s="263">
        <v>5000</v>
      </c>
      <c r="U16" s="75">
        <v>0</v>
      </c>
      <c r="V16" s="75">
        <v>0</v>
      </c>
      <c r="W16" s="349">
        <v>0</v>
      </c>
      <c r="X16" s="350">
        <v>0</v>
      </c>
      <c r="Y16" s="75">
        <v>0</v>
      </c>
      <c r="Z16" s="17"/>
      <c r="AA16" s="352">
        <v>0</v>
      </c>
      <c r="AB16" s="75">
        <v>0</v>
      </c>
      <c r="AC16" s="75">
        <v>0</v>
      </c>
      <c r="AD16" s="75"/>
      <c r="AE16" s="75"/>
      <c r="AF16" s="16"/>
    </row>
    <row r="17" spans="1:33">
      <c r="A17" s="17"/>
      <c r="B17" s="21" t="s">
        <v>277</v>
      </c>
      <c r="C17" s="18"/>
      <c r="D17" s="18"/>
      <c r="E17" s="22">
        <f t="shared" si="12"/>
        <v>40382</v>
      </c>
      <c r="F17" s="22">
        <f t="shared" si="13"/>
        <v>41593.46</v>
      </c>
      <c r="G17" s="22">
        <f t="shared" si="14"/>
        <v>42841.263800000001</v>
      </c>
      <c r="H17" s="22">
        <f t="shared" si="15"/>
        <v>0</v>
      </c>
      <c r="I17" s="22">
        <f t="shared" si="16"/>
        <v>0</v>
      </c>
      <c r="J17" s="19">
        <f t="shared" si="0"/>
        <v>124816.72379999999</v>
      </c>
      <c r="K17" s="241"/>
      <c r="L17" s="348">
        <f t="shared" si="17"/>
        <v>10095.5</v>
      </c>
      <c r="M17" s="22">
        <f t="shared" si="18"/>
        <v>10398.365</v>
      </c>
      <c r="N17" s="22">
        <f t="shared" si="19"/>
        <v>10710.31595</v>
      </c>
      <c r="O17" s="22">
        <f t="shared" si="20"/>
        <v>0</v>
      </c>
      <c r="P17" s="22">
        <f t="shared" si="21"/>
        <v>0</v>
      </c>
      <c r="Q17" s="19">
        <f t="shared" si="1"/>
        <v>31204.180949999998</v>
      </c>
      <c r="S17" s="261">
        <v>40382</v>
      </c>
      <c r="T17" s="263">
        <f>+S17/12</f>
        <v>3365.1666666666665</v>
      </c>
      <c r="U17" s="75">
        <v>12</v>
      </c>
      <c r="V17" s="75">
        <v>12</v>
      </c>
      <c r="W17" s="349">
        <v>12</v>
      </c>
      <c r="X17" s="350">
        <v>0</v>
      </c>
      <c r="Y17" s="75">
        <v>0</v>
      </c>
      <c r="Z17" s="17"/>
      <c r="AA17" s="352">
        <v>3</v>
      </c>
      <c r="AB17" s="75">
        <v>3</v>
      </c>
      <c r="AC17" s="75">
        <v>3</v>
      </c>
      <c r="AD17" s="75"/>
      <c r="AE17" s="75"/>
      <c r="AF17" s="16"/>
      <c r="AG17" s="28"/>
    </row>
    <row r="18" spans="1:33">
      <c r="A18" s="17"/>
      <c r="B18" s="21" t="s">
        <v>278</v>
      </c>
      <c r="C18" s="18"/>
      <c r="D18" s="18"/>
      <c r="E18" s="22">
        <f t="shared" si="12"/>
        <v>82506</v>
      </c>
      <c r="F18" s="22">
        <f t="shared" si="13"/>
        <v>84981.180000000008</v>
      </c>
      <c r="G18" s="22">
        <f t="shared" si="14"/>
        <v>87530.615399999995</v>
      </c>
      <c r="H18" s="22">
        <f t="shared" si="15"/>
        <v>0</v>
      </c>
      <c r="I18" s="22">
        <f t="shared" si="16"/>
        <v>0</v>
      </c>
      <c r="J18" s="19">
        <f t="shared" si="0"/>
        <v>255017.7954</v>
      </c>
      <c r="K18" s="241"/>
      <c r="L18" s="348">
        <f t="shared" si="17"/>
        <v>10313.25</v>
      </c>
      <c r="M18" s="22">
        <f t="shared" si="18"/>
        <v>10622.647500000001</v>
      </c>
      <c r="N18" s="22">
        <f t="shared" si="19"/>
        <v>10941.326924999999</v>
      </c>
      <c r="O18" s="22">
        <f t="shared" si="20"/>
        <v>0</v>
      </c>
      <c r="P18" s="22">
        <f t="shared" si="21"/>
        <v>0</v>
      </c>
      <c r="Q18" s="19">
        <f t="shared" si="1"/>
        <v>31877.224425</v>
      </c>
      <c r="S18" s="261">
        <v>41253</v>
      </c>
      <c r="T18" s="263">
        <f t="shared" ref="T18:T19" si="22">+S18/12</f>
        <v>3437.75</v>
      </c>
      <c r="U18" s="75">
        <v>24</v>
      </c>
      <c r="V18" s="75">
        <v>24</v>
      </c>
      <c r="W18" s="349">
        <v>24</v>
      </c>
      <c r="X18" s="350">
        <v>0</v>
      </c>
      <c r="Y18" s="75">
        <v>0</v>
      </c>
      <c r="Z18" s="17"/>
      <c r="AA18" s="352">
        <v>3</v>
      </c>
      <c r="AB18" s="75">
        <v>3</v>
      </c>
      <c r="AC18" s="75">
        <v>3</v>
      </c>
      <c r="AD18" s="75"/>
      <c r="AE18" s="75"/>
      <c r="AF18" s="16"/>
      <c r="AG18" s="28"/>
    </row>
    <row r="19" spans="1:33">
      <c r="A19" s="17"/>
      <c r="B19" s="21" t="s">
        <v>279</v>
      </c>
      <c r="C19" s="18"/>
      <c r="D19" s="18"/>
      <c r="E19" s="22">
        <f t="shared" si="12"/>
        <v>42124</v>
      </c>
      <c r="F19" s="22">
        <f t="shared" si="13"/>
        <v>43387.72</v>
      </c>
      <c r="G19" s="22">
        <f t="shared" si="14"/>
        <v>44689.351599999995</v>
      </c>
      <c r="H19" s="22">
        <f t="shared" si="15"/>
        <v>0</v>
      </c>
      <c r="I19" s="22">
        <f t="shared" si="16"/>
        <v>0</v>
      </c>
      <c r="J19" s="19">
        <f t="shared" si="0"/>
        <v>130201.0716</v>
      </c>
      <c r="K19" s="241"/>
      <c r="L19" s="348">
        <f t="shared" si="17"/>
        <v>0</v>
      </c>
      <c r="M19" s="22">
        <f t="shared" si="18"/>
        <v>0</v>
      </c>
      <c r="N19" s="22">
        <f t="shared" si="19"/>
        <v>0</v>
      </c>
      <c r="O19" s="22">
        <f t="shared" si="20"/>
        <v>0</v>
      </c>
      <c r="P19" s="22">
        <f t="shared" si="21"/>
        <v>0</v>
      </c>
      <c r="Q19" s="19">
        <f t="shared" si="1"/>
        <v>0</v>
      </c>
      <c r="S19" s="261">
        <v>42124</v>
      </c>
      <c r="T19" s="263">
        <f t="shared" si="22"/>
        <v>3510.3333333333335</v>
      </c>
      <c r="U19" s="75">
        <v>12</v>
      </c>
      <c r="V19" s="75">
        <v>12</v>
      </c>
      <c r="W19" s="349">
        <v>12</v>
      </c>
      <c r="X19" s="350">
        <v>0</v>
      </c>
      <c r="Y19" s="75">
        <v>0</v>
      </c>
      <c r="Z19" s="17"/>
      <c r="AA19" s="352"/>
      <c r="AB19" s="75"/>
      <c r="AC19" s="75"/>
      <c r="AD19" s="75"/>
      <c r="AE19" s="75"/>
      <c r="AF19" s="16"/>
    </row>
    <row r="20" spans="1:33">
      <c r="A20" s="17"/>
      <c r="B20" s="21" t="s">
        <v>28</v>
      </c>
      <c r="C20" s="18"/>
      <c r="D20" s="18"/>
      <c r="E20" s="22">
        <f t="shared" si="12"/>
        <v>9270</v>
      </c>
      <c r="F20" s="22">
        <f t="shared" si="13"/>
        <v>9548.1</v>
      </c>
      <c r="G20" s="22">
        <f t="shared" si="14"/>
        <v>9834.5429999999997</v>
      </c>
      <c r="H20" s="22">
        <f t="shared" si="15"/>
        <v>0</v>
      </c>
      <c r="I20" s="22">
        <f t="shared" si="16"/>
        <v>0</v>
      </c>
      <c r="J20" s="19">
        <f t="shared" si="0"/>
        <v>28652.642999999996</v>
      </c>
      <c r="K20" s="241"/>
      <c r="L20" s="348">
        <f t="shared" si="17"/>
        <v>0</v>
      </c>
      <c r="M20" s="22">
        <f t="shared" si="18"/>
        <v>0</v>
      </c>
      <c r="N20" s="22">
        <f t="shared" si="19"/>
        <v>0</v>
      </c>
      <c r="O20" s="22">
        <f t="shared" si="20"/>
        <v>0</v>
      </c>
      <c r="P20" s="22">
        <f t="shared" si="21"/>
        <v>0</v>
      </c>
      <c r="Q20" s="19">
        <f t="shared" si="1"/>
        <v>0</v>
      </c>
      <c r="S20" s="261"/>
      <c r="T20" s="264">
        <v>15.45</v>
      </c>
      <c r="U20" s="75">
        <f>10*4*9+20*4*3</f>
        <v>600</v>
      </c>
      <c r="V20" s="75">
        <f t="shared" ref="V20:W20" si="23">10*4*9+20*4*3</f>
        <v>600</v>
      </c>
      <c r="W20" s="349">
        <f t="shared" si="23"/>
        <v>600</v>
      </c>
      <c r="X20" s="350">
        <v>0</v>
      </c>
      <c r="Y20" s="75">
        <v>0</v>
      </c>
      <c r="Z20" s="17"/>
      <c r="AA20" s="352">
        <v>0</v>
      </c>
      <c r="AB20" s="75">
        <v>0</v>
      </c>
      <c r="AC20" s="75">
        <v>0</v>
      </c>
      <c r="AD20" s="75"/>
      <c r="AE20" s="75"/>
      <c r="AF20" s="16"/>
    </row>
    <row r="21" spans="1:33">
      <c r="A21" s="17"/>
      <c r="B21" s="21" t="s">
        <v>27</v>
      </c>
      <c r="C21" s="18"/>
      <c r="D21" s="18"/>
      <c r="E21" s="22">
        <f t="shared" si="12"/>
        <v>0</v>
      </c>
      <c r="F21" s="22">
        <f t="shared" si="13"/>
        <v>0</v>
      </c>
      <c r="G21" s="22">
        <f t="shared" si="14"/>
        <v>0</v>
      </c>
      <c r="H21" s="22">
        <f t="shared" si="15"/>
        <v>0</v>
      </c>
      <c r="I21" s="22">
        <f t="shared" si="16"/>
        <v>0</v>
      </c>
      <c r="J21" s="19">
        <f t="shared" si="0"/>
        <v>0</v>
      </c>
      <c r="K21" s="241"/>
      <c r="L21" s="348">
        <f t="shared" si="17"/>
        <v>0</v>
      </c>
      <c r="M21" s="22">
        <f t="shared" si="18"/>
        <v>0</v>
      </c>
      <c r="N21" s="22">
        <f t="shared" si="19"/>
        <v>0</v>
      </c>
      <c r="O21" s="22">
        <f t="shared" si="20"/>
        <v>0</v>
      </c>
      <c r="P21" s="22">
        <f t="shared" si="21"/>
        <v>0</v>
      </c>
      <c r="Q21" s="19">
        <f t="shared" si="1"/>
        <v>0</v>
      </c>
      <c r="S21" s="261">
        <f>+T21*12</f>
        <v>36000</v>
      </c>
      <c r="T21" s="263">
        <v>3000</v>
      </c>
      <c r="U21" s="75">
        <v>0</v>
      </c>
      <c r="V21" s="75">
        <v>0</v>
      </c>
      <c r="W21" s="349">
        <v>0</v>
      </c>
      <c r="X21" s="350">
        <v>0</v>
      </c>
      <c r="Y21" s="75">
        <v>0</v>
      </c>
      <c r="Z21" s="17"/>
      <c r="AA21" s="352"/>
      <c r="AB21" s="75"/>
      <c r="AC21" s="75"/>
      <c r="AD21" s="75"/>
      <c r="AE21" s="75"/>
      <c r="AF21" s="16"/>
      <c r="AG21" s="97"/>
    </row>
    <row r="22" spans="1:33" s="34" customFormat="1">
      <c r="A22" s="30"/>
      <c r="B22" s="21" t="s">
        <v>26</v>
      </c>
      <c r="C22" s="18"/>
      <c r="D22" s="18"/>
      <c r="E22" s="22">
        <f t="shared" si="12"/>
        <v>0</v>
      </c>
      <c r="F22" s="22">
        <f t="shared" si="13"/>
        <v>0</v>
      </c>
      <c r="G22" s="22">
        <f t="shared" si="14"/>
        <v>0</v>
      </c>
      <c r="H22" s="22">
        <f t="shared" si="15"/>
        <v>0</v>
      </c>
      <c r="I22" s="22">
        <f t="shared" si="16"/>
        <v>0</v>
      </c>
      <c r="J22" s="19">
        <f t="shared" si="0"/>
        <v>0</v>
      </c>
      <c r="K22" s="362"/>
      <c r="L22" s="348">
        <f t="shared" si="17"/>
        <v>0</v>
      </c>
      <c r="M22" s="22">
        <f t="shared" si="18"/>
        <v>0</v>
      </c>
      <c r="N22" s="22">
        <f t="shared" si="19"/>
        <v>0</v>
      </c>
      <c r="O22" s="22">
        <f t="shared" si="20"/>
        <v>0</v>
      </c>
      <c r="P22" s="22">
        <f t="shared" si="21"/>
        <v>0</v>
      </c>
      <c r="Q22" s="19">
        <f t="shared" si="1"/>
        <v>0</v>
      </c>
      <c r="S22" s="265"/>
      <c r="T22" s="264">
        <v>10</v>
      </c>
      <c r="U22" s="75"/>
      <c r="V22" s="75"/>
      <c r="W22" s="349"/>
      <c r="X22" s="350"/>
      <c r="Y22" s="75"/>
      <c r="Z22" s="30"/>
      <c r="AA22" s="352"/>
      <c r="AB22" s="75"/>
      <c r="AC22" s="75"/>
      <c r="AD22" s="266"/>
      <c r="AE22" s="266"/>
      <c r="AF22" s="53"/>
    </row>
    <row r="23" spans="1:33" s="34" customFormat="1">
      <c r="A23" s="30"/>
      <c r="B23" s="31" t="s">
        <v>25</v>
      </c>
      <c r="C23" s="31"/>
      <c r="D23" s="31"/>
      <c r="E23" s="32">
        <f>E13+SUM(E15:E22)</f>
        <v>212755.85128499998</v>
      </c>
      <c r="F23" s="32">
        <f t="shared" ref="F23:J23" si="24">F13+SUM(F15:F22)</f>
        <v>219138.52682355003</v>
      </c>
      <c r="G23" s="32">
        <f t="shared" si="24"/>
        <v>225712.6826282565</v>
      </c>
      <c r="H23" s="32">
        <f t="shared" si="24"/>
        <v>0</v>
      </c>
      <c r="I23" s="32">
        <f t="shared" si="24"/>
        <v>0</v>
      </c>
      <c r="J23" s="33">
        <f t="shared" si="24"/>
        <v>657607.0607368066</v>
      </c>
      <c r="K23" s="362"/>
      <c r="L23" s="363">
        <f>L13+SUM(L15:L22)</f>
        <v>28103.520257</v>
      </c>
      <c r="M23" s="32">
        <f t="shared" ref="M23:Q23" si="25">M13+SUM(M15:M22)</f>
        <v>28946.625864710004</v>
      </c>
      <c r="N23" s="32">
        <f t="shared" si="25"/>
        <v>29815.0246406513</v>
      </c>
      <c r="O23" s="32">
        <f t="shared" si="25"/>
        <v>0</v>
      </c>
      <c r="P23" s="32">
        <f t="shared" si="25"/>
        <v>0</v>
      </c>
      <c r="Q23" s="33">
        <f t="shared" si="25"/>
        <v>86865.170762361304</v>
      </c>
      <c r="S23" s="364"/>
      <c r="T23" s="365"/>
      <c r="U23" s="366"/>
      <c r="V23" s="366"/>
      <c r="W23" s="367"/>
      <c r="X23" s="366"/>
      <c r="Y23" s="366"/>
      <c r="Z23" s="30"/>
      <c r="AA23" s="368"/>
      <c r="AB23" s="366"/>
      <c r="AC23" s="366"/>
      <c r="AD23" s="266"/>
      <c r="AE23" s="266"/>
      <c r="AF23" s="53"/>
    </row>
    <row r="24" spans="1:33">
      <c r="A24" s="23" t="s">
        <v>24</v>
      </c>
      <c r="B24" s="18" t="s">
        <v>44</v>
      </c>
      <c r="C24" s="18"/>
      <c r="D24" s="18"/>
      <c r="E24" s="29"/>
      <c r="F24" s="29"/>
      <c r="G24" s="29"/>
      <c r="H24" s="29"/>
      <c r="I24" s="29"/>
      <c r="J24" s="19"/>
      <c r="K24" s="241"/>
      <c r="L24" s="369"/>
      <c r="M24" s="29"/>
      <c r="N24" s="29"/>
      <c r="O24" s="29"/>
      <c r="P24" s="29"/>
      <c r="Q24" s="19"/>
      <c r="S24" s="259"/>
      <c r="W24" s="16"/>
      <c r="Z24" s="17"/>
      <c r="AA24" s="17"/>
      <c r="AD24" s="267"/>
      <c r="AE24" s="267"/>
      <c r="AF24" s="16"/>
    </row>
    <row r="25" spans="1:33">
      <c r="A25" s="17"/>
      <c r="B25" s="21" t="s">
        <v>302</v>
      </c>
      <c r="C25" s="18"/>
      <c r="D25" s="18"/>
      <c r="E25" s="22">
        <f>ROUND(($AF27*(E13)),0)</f>
        <v>2924</v>
      </c>
      <c r="F25" s="22">
        <f>ROUND(($AF27*(F13)),0)</f>
        <v>3012</v>
      </c>
      <c r="G25" s="22">
        <f>ROUND(($AF27*(G13)),0)</f>
        <v>3102</v>
      </c>
      <c r="H25" s="22">
        <f>ROUND(($AF27*(H13)),0)</f>
        <v>0</v>
      </c>
      <c r="I25" s="22">
        <f>ROUND(($AF27*(I13)),0)</f>
        <v>0</v>
      </c>
      <c r="J25" s="19">
        <f t="shared" si="0"/>
        <v>9038</v>
      </c>
      <c r="K25" s="241"/>
      <c r="L25" s="348">
        <f>ROUND(($AF26*(L13)),0)</f>
        <v>2301</v>
      </c>
      <c r="M25" s="22">
        <f>ROUND(($AF26*(M13)),0)</f>
        <v>2370</v>
      </c>
      <c r="N25" s="22">
        <f>ROUND(($AF26*(N13)),0)</f>
        <v>2441</v>
      </c>
      <c r="O25" s="22">
        <f>ROUND(($AF27*(O13)),0)</f>
        <v>0</v>
      </c>
      <c r="P25" s="22">
        <f>ROUND(($AF27*(P13)),0)</f>
        <v>0</v>
      </c>
      <c r="Q25" s="19">
        <f t="shared" si="1"/>
        <v>7112</v>
      </c>
      <c r="S25" s="259"/>
      <c r="W25" s="16"/>
      <c r="Z25" s="17"/>
      <c r="AA25" s="17"/>
      <c r="AD25" s="267"/>
      <c r="AE25" s="267"/>
      <c r="AF25" s="16"/>
    </row>
    <row r="26" spans="1:33">
      <c r="A26" s="17"/>
      <c r="B26" s="21" t="s">
        <v>260</v>
      </c>
      <c r="C26" s="18"/>
      <c r="D26" s="18"/>
      <c r="E26" s="22">
        <f>+(E15+E16)*$AF$26</f>
        <v>0</v>
      </c>
      <c r="F26" s="22">
        <f>+(F15+F16)*$AF$26</f>
        <v>0</v>
      </c>
      <c r="G26" s="22">
        <f>+(G15+G16)*$AF$26</f>
        <v>0</v>
      </c>
      <c r="H26" s="22">
        <f>+(H15+H16)*$AF$26</f>
        <v>0</v>
      </c>
      <c r="I26" s="22">
        <f>+(I15+I16)*$AF$26</f>
        <v>0</v>
      </c>
      <c r="J26" s="19">
        <f t="shared" si="0"/>
        <v>0</v>
      </c>
      <c r="K26" s="241"/>
      <c r="L26" s="348">
        <f>+(L15+L16)*$AF$26</f>
        <v>0</v>
      </c>
      <c r="M26" s="22">
        <f>+(M15+M16)*$AF$26</f>
        <v>0</v>
      </c>
      <c r="N26" s="22">
        <f>+(N15+N16)*$AF$26</f>
        <v>0</v>
      </c>
      <c r="O26" s="22">
        <f>+(O15+O16)*$AF$26</f>
        <v>0</v>
      </c>
      <c r="P26" s="22">
        <f>+(P15+P16)*$AF$26</f>
        <v>0</v>
      </c>
      <c r="Q26" s="19">
        <f t="shared" si="1"/>
        <v>0</v>
      </c>
      <c r="S26" s="259"/>
      <c r="W26" s="16"/>
      <c r="Z26" s="17"/>
      <c r="AA26" s="17"/>
      <c r="AD26" s="267"/>
      <c r="AE26" s="267"/>
      <c r="AF26" s="326">
        <v>0.29899999999999999</v>
      </c>
      <c r="AG26" s="2" t="s">
        <v>111</v>
      </c>
    </row>
    <row r="27" spans="1:33">
      <c r="A27" s="17"/>
      <c r="B27" s="21" t="s">
        <v>312</v>
      </c>
      <c r="C27" s="18"/>
      <c r="D27" s="18"/>
      <c r="E27" s="22">
        <f>ROUND(E17*$AF28,0)</f>
        <v>10903</v>
      </c>
      <c r="F27" s="22">
        <f>ROUND(F17*$AF28,0)</f>
        <v>11230</v>
      </c>
      <c r="G27" s="22">
        <f>ROUND(G17*$AF28,0)</f>
        <v>11567</v>
      </c>
      <c r="H27" s="22">
        <f>ROUND(H17*$AF28,0)</f>
        <v>0</v>
      </c>
      <c r="I27" s="22">
        <f>ROUND(I17*$AF28,0)</f>
        <v>0</v>
      </c>
      <c r="J27" s="19">
        <f t="shared" si="0"/>
        <v>33700</v>
      </c>
      <c r="K27" s="241"/>
      <c r="L27" s="348">
        <f>ROUND(L17*$AF28,0)</f>
        <v>2726</v>
      </c>
      <c r="M27" s="22">
        <f>ROUND(M17*$AF28,0)</f>
        <v>2808</v>
      </c>
      <c r="N27" s="22">
        <f>ROUND(N17*$AF28,0)</f>
        <v>2892</v>
      </c>
      <c r="O27" s="22">
        <f>ROUND(O17*$AF28,0)</f>
        <v>0</v>
      </c>
      <c r="P27" s="22">
        <f>ROUND(P17*$AF28,0)</f>
        <v>0</v>
      </c>
      <c r="Q27" s="19">
        <f t="shared" si="1"/>
        <v>8426</v>
      </c>
      <c r="S27" s="259"/>
      <c r="W27" s="16"/>
      <c r="Z27" s="17"/>
      <c r="AA27" s="17"/>
      <c r="AD27" s="267"/>
      <c r="AE27" s="267"/>
      <c r="AF27" s="326">
        <v>7.5999999999999998E-2</v>
      </c>
      <c r="AG27" s="2" t="s">
        <v>80</v>
      </c>
    </row>
    <row r="28" spans="1:33">
      <c r="A28" s="17"/>
      <c r="B28" s="21" t="s">
        <v>313</v>
      </c>
      <c r="C28" s="18"/>
      <c r="D28" s="18"/>
      <c r="E28" s="22">
        <f>ROUND(E19*$AF27,0)</f>
        <v>3201</v>
      </c>
      <c r="F28" s="22">
        <f>ROUND(F19*$AF27,0)</f>
        <v>3297</v>
      </c>
      <c r="G28" s="22">
        <f>ROUND(G19*$AF27,0)</f>
        <v>3396</v>
      </c>
      <c r="H28" s="22">
        <f>ROUND(H19*$AF27,0)</f>
        <v>0</v>
      </c>
      <c r="I28" s="22">
        <f>ROUND(I19*$AF27,0)</f>
        <v>0</v>
      </c>
      <c r="J28" s="19">
        <f t="shared" si="0"/>
        <v>9894</v>
      </c>
      <c r="K28" s="241"/>
      <c r="L28" s="348">
        <f>ROUND(L19*$AF27,0)</f>
        <v>0</v>
      </c>
      <c r="M28" s="22">
        <f>ROUND(M19*$AF27,0)</f>
        <v>0</v>
      </c>
      <c r="N28" s="22">
        <f>ROUND(N19*$AF27,0)</f>
        <v>0</v>
      </c>
      <c r="O28" s="22">
        <f>ROUND(O19*$AF27,0)</f>
        <v>0</v>
      </c>
      <c r="P28" s="22">
        <f>ROUND(P19*$AF27,0)</f>
        <v>0</v>
      </c>
      <c r="Q28" s="19">
        <f t="shared" si="1"/>
        <v>0</v>
      </c>
      <c r="S28" s="259"/>
      <c r="W28" s="16"/>
      <c r="Z28" s="17"/>
      <c r="AA28" s="17"/>
      <c r="AD28" s="267"/>
      <c r="AE28" s="267"/>
      <c r="AF28" s="326">
        <v>0.27</v>
      </c>
      <c r="AG28" s="2" t="s">
        <v>81</v>
      </c>
    </row>
    <row r="29" spans="1:33">
      <c r="A29" s="17"/>
      <c r="B29" s="21" t="s">
        <v>109</v>
      </c>
      <c r="C29" s="18"/>
      <c r="D29" s="18"/>
      <c r="E29" s="22">
        <f>+E20*$AF$29</f>
        <v>3300.12</v>
      </c>
      <c r="F29" s="22">
        <f>+F20*$AF$29</f>
        <v>3399.1235999999999</v>
      </c>
      <c r="G29" s="22">
        <f>+G20*$AF$29</f>
        <v>3501.0973079999999</v>
      </c>
      <c r="H29" s="22">
        <f>+H20*$AF$29</f>
        <v>0</v>
      </c>
      <c r="I29" s="22">
        <f>+I20*$AF$29</f>
        <v>0</v>
      </c>
      <c r="J29" s="19">
        <f t="shared" si="0"/>
        <v>10200.340908</v>
      </c>
      <c r="K29" s="241"/>
      <c r="L29" s="348">
        <f>+L20*$AF$29</f>
        <v>0</v>
      </c>
      <c r="M29" s="22">
        <f>+M20*$AF$29</f>
        <v>0</v>
      </c>
      <c r="N29" s="22">
        <f>+N20*$AF$29</f>
        <v>0</v>
      </c>
      <c r="O29" s="22">
        <f>+O20*$AF$29</f>
        <v>0</v>
      </c>
      <c r="P29" s="22">
        <f>+P20*$AF$29</f>
        <v>0</v>
      </c>
      <c r="Q29" s="19">
        <f t="shared" si="1"/>
        <v>0</v>
      </c>
      <c r="S29" s="259"/>
      <c r="W29" s="16"/>
      <c r="Z29" s="17"/>
      <c r="AA29" s="17"/>
      <c r="AD29" s="267"/>
      <c r="AE29" s="267"/>
      <c r="AF29" s="326">
        <v>0.35599999999999998</v>
      </c>
      <c r="AG29" s="2" t="s">
        <v>110</v>
      </c>
    </row>
    <row r="30" spans="1:33">
      <c r="A30" s="17"/>
      <c r="B30" s="18" t="s">
        <v>46</v>
      </c>
      <c r="C30" s="18"/>
      <c r="D30" s="18"/>
      <c r="E30" s="22">
        <f>SUM(E25:E29)</f>
        <v>20328.12</v>
      </c>
      <c r="F30" s="22">
        <f t="shared" ref="F30:I30" si="26">SUM(F25:F29)</f>
        <v>20938.123599999999</v>
      </c>
      <c r="G30" s="22">
        <f t="shared" si="26"/>
        <v>21566.097308</v>
      </c>
      <c r="H30" s="22">
        <f t="shared" si="26"/>
        <v>0</v>
      </c>
      <c r="I30" s="22">
        <f t="shared" si="26"/>
        <v>0</v>
      </c>
      <c r="J30" s="19">
        <f t="shared" si="0"/>
        <v>62832.340907999998</v>
      </c>
      <c r="K30" s="241"/>
      <c r="L30" s="348">
        <f>SUM(L25:L29)</f>
        <v>5027</v>
      </c>
      <c r="M30" s="22">
        <f t="shared" ref="M30:P30" si="27">SUM(M25:M29)</f>
        <v>5178</v>
      </c>
      <c r="N30" s="22">
        <f t="shared" si="27"/>
        <v>5333</v>
      </c>
      <c r="O30" s="22">
        <f t="shared" si="27"/>
        <v>0</v>
      </c>
      <c r="P30" s="22">
        <f t="shared" si="27"/>
        <v>0</v>
      </c>
      <c r="Q30" s="19">
        <f t="shared" si="1"/>
        <v>15538</v>
      </c>
      <c r="S30" s="259"/>
      <c r="W30" s="16"/>
      <c r="Z30" s="17"/>
      <c r="AA30" s="17"/>
      <c r="AD30" s="267"/>
      <c r="AE30" s="267"/>
      <c r="AF30" s="16"/>
    </row>
    <row r="31" spans="1:33" s="34" customFormat="1">
      <c r="A31" s="30"/>
      <c r="B31" s="31" t="s">
        <v>23</v>
      </c>
      <c r="C31" s="31"/>
      <c r="D31" s="31"/>
      <c r="E31" s="32">
        <f>E30+E22</f>
        <v>20328.12</v>
      </c>
      <c r="F31" s="32">
        <f>F30+F22</f>
        <v>20938.123599999999</v>
      </c>
      <c r="G31" s="32">
        <f>G30+G22</f>
        <v>21566.097308</v>
      </c>
      <c r="H31" s="32">
        <f>H30+H22</f>
        <v>0</v>
      </c>
      <c r="I31" s="32">
        <f>I30+I22</f>
        <v>0</v>
      </c>
      <c r="J31" s="33">
        <f t="shared" si="0"/>
        <v>62832.340907999998</v>
      </c>
      <c r="K31" s="362"/>
      <c r="L31" s="363">
        <f>L30+L22</f>
        <v>5027</v>
      </c>
      <c r="M31" s="32">
        <f>M30+M22</f>
        <v>5178</v>
      </c>
      <c r="N31" s="32">
        <f>N30+N22</f>
        <v>5333</v>
      </c>
      <c r="O31" s="32">
        <f>O30+O22</f>
        <v>0</v>
      </c>
      <c r="P31" s="32">
        <f>P30+P22</f>
        <v>0</v>
      </c>
      <c r="Q31" s="33">
        <f t="shared" si="1"/>
        <v>15538</v>
      </c>
      <c r="S31" s="257"/>
      <c r="T31" s="66"/>
      <c r="W31" s="53"/>
      <c r="Z31" s="30"/>
      <c r="AA31" s="30"/>
      <c r="AD31" s="266"/>
      <c r="AE31" s="266"/>
      <c r="AF31" s="16"/>
    </row>
    <row r="32" spans="1:33">
      <c r="A32" s="23" t="s">
        <v>22</v>
      </c>
      <c r="B32" s="18" t="s">
        <v>45</v>
      </c>
      <c r="C32" s="18"/>
      <c r="D32" s="18"/>
      <c r="E32" s="29"/>
      <c r="F32" s="29"/>
      <c r="G32" s="29"/>
      <c r="H32" s="29"/>
      <c r="I32" s="29"/>
      <c r="J32" s="19"/>
      <c r="K32" s="241"/>
      <c r="L32" s="369"/>
      <c r="M32" s="29"/>
      <c r="N32" s="29"/>
      <c r="O32" s="29"/>
      <c r="P32" s="29"/>
      <c r="Q32" s="19"/>
      <c r="S32" s="259"/>
      <c r="W32" s="16"/>
      <c r="Z32" s="17"/>
      <c r="AA32" s="17"/>
      <c r="AD32" s="267"/>
      <c r="AE32" s="267"/>
      <c r="AF32" s="16"/>
    </row>
    <row r="33" spans="1:32" hidden="1">
      <c r="A33" s="17"/>
      <c r="B33" s="21"/>
      <c r="C33" s="18"/>
      <c r="D33" s="36"/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19">
        <f t="shared" si="0"/>
        <v>0</v>
      </c>
      <c r="K33" s="241"/>
      <c r="L33" s="348">
        <v>0</v>
      </c>
      <c r="M33" s="22">
        <v>0</v>
      </c>
      <c r="N33" s="22">
        <v>0</v>
      </c>
      <c r="O33" s="22">
        <v>0</v>
      </c>
      <c r="P33" s="22">
        <v>0</v>
      </c>
      <c r="Q33" s="19">
        <f t="shared" si="1"/>
        <v>0</v>
      </c>
      <c r="S33" s="259"/>
      <c r="W33" s="16"/>
      <c r="Z33" s="17"/>
      <c r="AA33" s="17"/>
      <c r="AD33" s="267"/>
      <c r="AE33" s="267"/>
      <c r="AF33" s="16"/>
    </row>
    <row r="34" spans="1:32" hidden="1">
      <c r="A34" s="17"/>
      <c r="B34" s="268"/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19">
        <f t="shared" si="0"/>
        <v>0</v>
      </c>
      <c r="K34" s="241"/>
      <c r="L34" s="348">
        <v>0</v>
      </c>
      <c r="M34" s="22">
        <v>0</v>
      </c>
      <c r="N34" s="22">
        <v>0</v>
      </c>
      <c r="O34" s="22">
        <v>0</v>
      </c>
      <c r="P34" s="22">
        <v>0</v>
      </c>
      <c r="Q34" s="19">
        <f t="shared" si="1"/>
        <v>0</v>
      </c>
      <c r="S34" s="259"/>
      <c r="W34" s="16"/>
      <c r="Z34" s="17"/>
      <c r="AA34" s="17"/>
      <c r="AD34" s="267"/>
      <c r="AE34" s="267"/>
      <c r="AF34" s="16"/>
    </row>
    <row r="35" spans="1:32">
      <c r="A35" s="17"/>
      <c r="B35" s="18" t="s">
        <v>21</v>
      </c>
      <c r="C35" s="18"/>
      <c r="D35" s="18"/>
      <c r="E35" s="22">
        <f>+E33+E34</f>
        <v>0</v>
      </c>
      <c r="F35" s="22">
        <f t="shared" ref="F35:I35" si="28">+F33+F34</f>
        <v>0</v>
      </c>
      <c r="G35" s="22">
        <f t="shared" si="28"/>
        <v>0</v>
      </c>
      <c r="H35" s="22">
        <f t="shared" si="28"/>
        <v>0</v>
      </c>
      <c r="I35" s="22">
        <f t="shared" si="28"/>
        <v>0</v>
      </c>
      <c r="J35" s="19">
        <f t="shared" si="0"/>
        <v>0</v>
      </c>
      <c r="K35" s="241"/>
      <c r="L35" s="348">
        <f>+L33+L34</f>
        <v>0</v>
      </c>
      <c r="M35" s="22">
        <f t="shared" ref="M35:P35" si="29">+M33+M34</f>
        <v>0</v>
      </c>
      <c r="N35" s="22">
        <f t="shared" si="29"/>
        <v>0</v>
      </c>
      <c r="O35" s="22">
        <f t="shared" si="29"/>
        <v>0</v>
      </c>
      <c r="P35" s="22">
        <f t="shared" si="29"/>
        <v>0</v>
      </c>
      <c r="Q35" s="19">
        <f t="shared" si="1"/>
        <v>0</v>
      </c>
      <c r="S35" s="259"/>
      <c r="W35" s="16"/>
      <c r="Z35" s="17"/>
      <c r="AA35" s="17"/>
      <c r="AD35" s="267"/>
      <c r="AE35" s="267"/>
      <c r="AF35" s="16"/>
    </row>
    <row r="36" spans="1:32">
      <c r="A36" s="23" t="s">
        <v>20</v>
      </c>
      <c r="B36" s="18" t="s">
        <v>19</v>
      </c>
      <c r="C36" s="18" t="s">
        <v>43</v>
      </c>
      <c r="D36" s="18"/>
      <c r="E36" s="22">
        <v>5000</v>
      </c>
      <c r="F36" s="22">
        <v>5000</v>
      </c>
      <c r="G36" s="22">
        <v>5000</v>
      </c>
      <c r="H36" s="22"/>
      <c r="I36" s="22"/>
      <c r="J36" s="19">
        <f t="shared" si="0"/>
        <v>15000</v>
      </c>
      <c r="K36" s="241"/>
      <c r="L36" s="348"/>
      <c r="M36" s="22"/>
      <c r="N36" s="22"/>
      <c r="O36" s="22"/>
      <c r="P36" s="22"/>
      <c r="Q36" s="19">
        <f t="shared" si="1"/>
        <v>0</v>
      </c>
      <c r="S36" s="259"/>
      <c r="W36" s="16"/>
      <c r="Z36" s="17"/>
      <c r="AA36" s="17"/>
      <c r="AD36" s="267"/>
      <c r="AE36" s="267"/>
      <c r="AF36" s="16"/>
    </row>
    <row r="37" spans="1:32">
      <c r="A37" s="17"/>
      <c r="B37" s="39"/>
      <c r="C37" s="18" t="s">
        <v>18</v>
      </c>
      <c r="D37" s="18"/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19">
        <f t="shared" si="0"/>
        <v>0</v>
      </c>
      <c r="K37" s="241"/>
      <c r="L37" s="348">
        <v>0</v>
      </c>
      <c r="M37" s="22">
        <v>0</v>
      </c>
      <c r="N37" s="22">
        <v>0</v>
      </c>
      <c r="O37" s="22">
        <v>0</v>
      </c>
      <c r="P37" s="22">
        <v>0</v>
      </c>
      <c r="Q37" s="19">
        <f t="shared" si="1"/>
        <v>0</v>
      </c>
      <c r="S37" s="259"/>
      <c r="W37" s="16"/>
      <c r="Z37" s="17"/>
      <c r="AA37" s="17"/>
      <c r="AD37" s="267"/>
      <c r="AE37" s="267"/>
      <c r="AF37" s="16"/>
    </row>
    <row r="38" spans="1:32">
      <c r="A38" s="17"/>
      <c r="B38" s="2" t="s">
        <v>47</v>
      </c>
      <c r="E38" s="22">
        <f>SUM(E36:E37)</f>
        <v>5000</v>
      </c>
      <c r="F38" s="22">
        <f>SUM(F36:F37)</f>
        <v>5000</v>
      </c>
      <c r="G38" s="22">
        <f>SUM(G36:G37)</f>
        <v>5000</v>
      </c>
      <c r="H38" s="22">
        <f>SUM(H36:H37)</f>
        <v>0</v>
      </c>
      <c r="I38" s="22">
        <f>SUM(I36:I37)</f>
        <v>0</v>
      </c>
      <c r="J38" s="19">
        <f t="shared" ref="J38:J45" si="30">SUM(E38:I38)</f>
        <v>15000</v>
      </c>
      <c r="K38" s="241"/>
      <c r="L38" s="348">
        <f>SUM(L36:L37)</f>
        <v>0</v>
      </c>
      <c r="M38" s="22">
        <f>SUM(M36:M37)</f>
        <v>0</v>
      </c>
      <c r="N38" s="22">
        <f>SUM(N36:N37)</f>
        <v>0</v>
      </c>
      <c r="O38" s="22">
        <f>SUM(O36:O37)</f>
        <v>0</v>
      </c>
      <c r="P38" s="22">
        <f>SUM(P36:P37)</f>
        <v>0</v>
      </c>
      <c r="Q38" s="19">
        <f t="shared" ref="Q38:Q45" si="31">SUM(L38:P38)</f>
        <v>0</v>
      </c>
      <c r="S38" s="259"/>
      <c r="W38" s="16"/>
      <c r="Z38" s="17"/>
      <c r="AA38" s="17"/>
      <c r="AD38" s="267"/>
      <c r="AE38" s="267"/>
      <c r="AF38" s="16"/>
    </row>
    <row r="39" spans="1:32">
      <c r="A39" s="40" t="s">
        <v>17</v>
      </c>
      <c r="B39" s="39" t="s">
        <v>16</v>
      </c>
      <c r="C39" s="41"/>
      <c r="D39" s="41"/>
      <c r="E39" s="42"/>
      <c r="F39" s="42"/>
      <c r="G39" s="42"/>
      <c r="H39" s="42"/>
      <c r="I39" s="42"/>
      <c r="J39" s="19"/>
      <c r="K39" s="370"/>
      <c r="L39" s="371"/>
      <c r="M39" s="42"/>
      <c r="N39" s="42"/>
      <c r="O39" s="42"/>
      <c r="P39" s="42"/>
      <c r="Q39" s="19"/>
      <c r="S39" s="259"/>
      <c r="W39" s="16"/>
      <c r="Z39" s="17"/>
      <c r="AA39" s="17"/>
      <c r="AD39" s="267"/>
      <c r="AE39" s="267"/>
      <c r="AF39" s="16"/>
    </row>
    <row r="40" spans="1:32" hidden="1">
      <c r="A40" s="17"/>
      <c r="B40" s="121" t="s">
        <v>282</v>
      </c>
      <c r="C40" s="44">
        <v>0</v>
      </c>
      <c r="E40" s="22"/>
      <c r="F40" s="22">
        <v>0</v>
      </c>
      <c r="G40" s="22">
        <v>0</v>
      </c>
      <c r="H40" s="22">
        <v>0</v>
      </c>
      <c r="I40" s="22">
        <v>0</v>
      </c>
      <c r="J40" s="19">
        <f t="shared" si="30"/>
        <v>0</v>
      </c>
      <c r="K40" s="241"/>
      <c r="L40" s="348"/>
      <c r="M40" s="22">
        <v>0</v>
      </c>
      <c r="N40" s="22">
        <v>0</v>
      </c>
      <c r="O40" s="22">
        <v>0</v>
      </c>
      <c r="P40" s="22">
        <v>0</v>
      </c>
      <c r="Q40" s="19">
        <f t="shared" si="31"/>
        <v>0</v>
      </c>
      <c r="S40" s="259"/>
      <c r="W40" s="16"/>
      <c r="Z40" s="17"/>
      <c r="AA40" s="17"/>
      <c r="AD40" s="267"/>
      <c r="AE40" s="267"/>
      <c r="AF40" s="16"/>
    </row>
    <row r="41" spans="1:32" hidden="1">
      <c r="A41" s="17"/>
      <c r="B41" s="121" t="s">
        <v>283</v>
      </c>
      <c r="C41" s="44"/>
      <c r="E41" s="22"/>
      <c r="F41" s="22"/>
      <c r="G41" s="22"/>
      <c r="H41" s="22"/>
      <c r="I41" s="22"/>
      <c r="J41" s="19">
        <f t="shared" si="30"/>
        <v>0</v>
      </c>
      <c r="K41" s="241"/>
      <c r="L41" s="348"/>
      <c r="M41" s="22"/>
      <c r="N41" s="22"/>
      <c r="O41" s="22"/>
      <c r="P41" s="22"/>
      <c r="Q41" s="19">
        <f t="shared" si="31"/>
        <v>0</v>
      </c>
      <c r="S41" s="259"/>
      <c r="W41" s="16"/>
      <c r="Z41" s="17"/>
      <c r="AA41" s="17"/>
      <c r="AD41" s="267"/>
      <c r="AE41" s="267"/>
      <c r="AF41" s="16"/>
    </row>
    <row r="42" spans="1:32" hidden="1">
      <c r="A42" s="17"/>
      <c r="B42" s="121" t="s">
        <v>284</v>
      </c>
      <c r="C42" s="44">
        <v>0</v>
      </c>
      <c r="E42" s="22"/>
      <c r="F42" s="22"/>
      <c r="G42" s="22"/>
      <c r="H42" s="22"/>
      <c r="I42" s="22"/>
      <c r="J42" s="19">
        <f t="shared" si="30"/>
        <v>0</v>
      </c>
      <c r="K42" s="241"/>
      <c r="L42" s="348"/>
      <c r="M42" s="22"/>
      <c r="N42" s="22"/>
      <c r="O42" s="22"/>
      <c r="P42" s="22"/>
      <c r="Q42" s="19">
        <f t="shared" si="31"/>
        <v>0</v>
      </c>
      <c r="S42" s="259"/>
      <c r="W42" s="16"/>
      <c r="Z42" s="17"/>
      <c r="AA42" s="17"/>
      <c r="AD42" s="267"/>
      <c r="AE42" s="267"/>
      <c r="AF42" s="16"/>
    </row>
    <row r="43" spans="1:32" hidden="1">
      <c r="A43" s="17"/>
      <c r="B43" s="269" t="s">
        <v>285</v>
      </c>
      <c r="C43" s="44">
        <v>0</v>
      </c>
      <c r="E43" s="22"/>
      <c r="F43" s="22"/>
      <c r="G43" s="22"/>
      <c r="H43" s="22"/>
      <c r="I43" s="22"/>
      <c r="J43" s="19">
        <f t="shared" si="30"/>
        <v>0</v>
      </c>
      <c r="K43" s="241"/>
      <c r="L43" s="348"/>
      <c r="M43" s="22"/>
      <c r="N43" s="22"/>
      <c r="O43" s="22"/>
      <c r="P43" s="22"/>
      <c r="Q43" s="19">
        <f t="shared" si="31"/>
        <v>0</v>
      </c>
      <c r="S43" s="259"/>
      <c r="W43" s="16"/>
      <c r="Z43" s="17"/>
      <c r="AA43" s="17"/>
      <c r="AD43" s="267"/>
      <c r="AE43" s="267"/>
      <c r="AF43" s="16"/>
    </row>
    <row r="44" spans="1:32" ht="14.25" hidden="1" customHeight="1">
      <c r="A44" s="17"/>
      <c r="B44" s="2" t="s">
        <v>286</v>
      </c>
      <c r="C44" s="44">
        <v>0</v>
      </c>
      <c r="E44" s="22"/>
      <c r="F44" s="22"/>
      <c r="G44" s="22"/>
      <c r="H44" s="22"/>
      <c r="I44" s="22"/>
      <c r="J44" s="19">
        <f t="shared" si="30"/>
        <v>0</v>
      </c>
      <c r="K44" s="241"/>
      <c r="L44" s="348"/>
      <c r="M44" s="22"/>
      <c r="N44" s="22"/>
      <c r="O44" s="22"/>
      <c r="P44" s="22"/>
      <c r="Q44" s="19">
        <f t="shared" si="31"/>
        <v>0</v>
      </c>
      <c r="S44" s="259"/>
      <c r="W44" s="16"/>
      <c r="Z44" s="17"/>
      <c r="AA44" s="17"/>
      <c r="AD44" s="267"/>
      <c r="AE44" s="267"/>
      <c r="AF44" s="16"/>
    </row>
    <row r="45" spans="1:32">
      <c r="A45" s="17"/>
      <c r="B45" s="316" t="s">
        <v>11</v>
      </c>
      <c r="C45" s="47"/>
      <c r="D45" s="39"/>
      <c r="E45" s="22">
        <f>SUM(E40:E43)</f>
        <v>0</v>
      </c>
      <c r="F45" s="22">
        <f t="shared" ref="F45:I45" si="32">SUM(F40:F43)</f>
        <v>0</v>
      </c>
      <c r="G45" s="22">
        <f t="shared" si="32"/>
        <v>0</v>
      </c>
      <c r="H45" s="22">
        <f t="shared" si="32"/>
        <v>0</v>
      </c>
      <c r="I45" s="22">
        <f t="shared" si="32"/>
        <v>0</v>
      </c>
      <c r="J45" s="19">
        <f t="shared" si="30"/>
        <v>0</v>
      </c>
      <c r="K45" s="241"/>
      <c r="L45" s="348">
        <f>SUM(L40:L43)</f>
        <v>0</v>
      </c>
      <c r="M45" s="22">
        <f t="shared" ref="M45:P45" si="33">SUM(M40:M43)</f>
        <v>0</v>
      </c>
      <c r="N45" s="22">
        <f t="shared" si="33"/>
        <v>0</v>
      </c>
      <c r="O45" s="22">
        <f t="shared" si="33"/>
        <v>0</v>
      </c>
      <c r="P45" s="22">
        <f t="shared" si="33"/>
        <v>0</v>
      </c>
      <c r="Q45" s="19">
        <f t="shared" si="31"/>
        <v>0</v>
      </c>
      <c r="S45" s="259"/>
      <c r="W45" s="16"/>
      <c r="Z45" s="17"/>
      <c r="AA45" s="17"/>
      <c r="AD45" s="267"/>
      <c r="AE45" s="267"/>
      <c r="AF45" s="16"/>
    </row>
    <row r="46" spans="1:32">
      <c r="A46" s="23" t="s">
        <v>10</v>
      </c>
      <c r="B46" s="18" t="s">
        <v>9</v>
      </c>
      <c r="C46" s="18"/>
      <c r="D46" s="18"/>
      <c r="E46" s="42"/>
      <c r="F46" s="42"/>
      <c r="G46" s="42"/>
      <c r="H46" s="42"/>
      <c r="I46" s="42"/>
      <c r="J46" s="19"/>
      <c r="K46" s="370"/>
      <c r="L46" s="371"/>
      <c r="M46" s="42"/>
      <c r="N46" s="42"/>
      <c r="O46" s="42"/>
      <c r="P46" s="42"/>
      <c r="Q46" s="19"/>
      <c r="S46" s="259"/>
      <c r="W46" s="16"/>
      <c r="Z46" s="17"/>
      <c r="AA46" s="17"/>
      <c r="AD46" s="267"/>
      <c r="AE46" s="267"/>
      <c r="AF46" s="16"/>
    </row>
    <row r="47" spans="1:32">
      <c r="A47" s="17"/>
      <c r="B47" s="21" t="s">
        <v>8</v>
      </c>
      <c r="C47" s="18"/>
      <c r="D47" s="18"/>
      <c r="E47" s="22">
        <v>20000</v>
      </c>
      <c r="F47" s="22">
        <v>20000</v>
      </c>
      <c r="G47" s="22">
        <v>20000</v>
      </c>
      <c r="H47" s="22">
        <v>0</v>
      </c>
      <c r="I47" s="22">
        <v>0</v>
      </c>
      <c r="J47" s="19">
        <f t="shared" ref="J47:J66" si="34">SUM(E47:I47)</f>
        <v>60000</v>
      </c>
      <c r="K47" s="241"/>
      <c r="L47" s="348">
        <v>18000</v>
      </c>
      <c r="M47" s="22">
        <v>10000</v>
      </c>
      <c r="N47" s="22">
        <v>10000</v>
      </c>
      <c r="O47" s="22">
        <v>0</v>
      </c>
      <c r="P47" s="22">
        <v>0</v>
      </c>
      <c r="Q47" s="19">
        <f t="shared" ref="Q47:Q66" si="35">SUM(L47:P47)</f>
        <v>38000</v>
      </c>
      <c r="S47" s="356"/>
      <c r="W47" s="16"/>
      <c r="Z47" s="17"/>
      <c r="AA47" s="17"/>
      <c r="AD47" s="267"/>
      <c r="AE47" s="267"/>
      <c r="AF47" s="16"/>
    </row>
    <row r="48" spans="1:32">
      <c r="A48" s="17"/>
      <c r="B48" s="21" t="s">
        <v>280</v>
      </c>
      <c r="C48" s="18"/>
      <c r="D48" s="18"/>
      <c r="E48" s="22">
        <v>0</v>
      </c>
      <c r="F48" s="22">
        <v>1000</v>
      </c>
      <c r="G48" s="22">
        <v>1000</v>
      </c>
      <c r="H48" s="22"/>
      <c r="I48" s="22"/>
      <c r="J48" s="19">
        <f t="shared" si="34"/>
        <v>2000</v>
      </c>
      <c r="K48" s="241"/>
      <c r="L48" s="348">
        <v>0</v>
      </c>
      <c r="M48" s="22">
        <v>0</v>
      </c>
      <c r="N48" s="22">
        <v>0</v>
      </c>
      <c r="O48" s="22"/>
      <c r="P48" s="22"/>
      <c r="Q48" s="19">
        <f t="shared" si="35"/>
        <v>0</v>
      </c>
      <c r="S48" s="259"/>
      <c r="W48" s="16"/>
      <c r="Z48" s="17"/>
      <c r="AA48" s="17"/>
      <c r="AD48" s="267"/>
      <c r="AE48" s="267"/>
      <c r="AF48" s="16"/>
    </row>
    <row r="49" spans="1:32">
      <c r="A49" s="17"/>
      <c r="B49" s="21" t="s">
        <v>7</v>
      </c>
      <c r="C49" s="18"/>
      <c r="D49" s="18"/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19">
        <f t="shared" si="34"/>
        <v>0</v>
      </c>
      <c r="K49" s="241"/>
      <c r="L49" s="348">
        <v>0</v>
      </c>
      <c r="M49" s="22">
        <v>0</v>
      </c>
      <c r="N49" s="22">
        <v>0</v>
      </c>
      <c r="O49" s="22">
        <v>0</v>
      </c>
      <c r="P49" s="22">
        <v>0</v>
      </c>
      <c r="Q49" s="19">
        <f t="shared" si="35"/>
        <v>0</v>
      </c>
      <c r="S49" s="259"/>
      <c r="W49" s="16"/>
      <c r="Z49" s="17"/>
      <c r="AA49" s="17"/>
      <c r="AD49" s="267"/>
      <c r="AE49" s="267"/>
      <c r="AF49" s="16"/>
    </row>
    <row r="50" spans="1:32">
      <c r="A50" s="17"/>
      <c r="B50" s="21" t="s">
        <v>287</v>
      </c>
      <c r="C50" s="18"/>
      <c r="D50" s="18"/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19">
        <f t="shared" si="34"/>
        <v>0</v>
      </c>
      <c r="K50" s="241"/>
      <c r="L50" s="348">
        <v>0</v>
      </c>
      <c r="M50" s="22">
        <v>0</v>
      </c>
      <c r="N50" s="22">
        <v>0</v>
      </c>
      <c r="O50" s="22">
        <v>0</v>
      </c>
      <c r="P50" s="22">
        <v>0</v>
      </c>
      <c r="Q50" s="19">
        <f t="shared" si="35"/>
        <v>0</v>
      </c>
      <c r="S50" s="259"/>
      <c r="W50" s="16"/>
      <c r="Z50" s="17"/>
      <c r="AA50" s="17"/>
      <c r="AD50" s="267"/>
      <c r="AE50" s="267"/>
      <c r="AF50" s="16"/>
    </row>
    <row r="51" spans="1:32">
      <c r="A51" s="17"/>
      <c r="B51" s="185" t="s">
        <v>202</v>
      </c>
      <c r="C51" s="18"/>
      <c r="D51" s="18" t="s">
        <v>196</v>
      </c>
      <c r="E51" s="22">
        <v>250000</v>
      </c>
      <c r="F51" s="22">
        <v>250000</v>
      </c>
      <c r="G51" s="22">
        <v>250000</v>
      </c>
      <c r="H51" s="22"/>
      <c r="I51" s="22"/>
      <c r="J51" s="19">
        <f t="shared" ref="J51:J57" si="36">SUM(E51:I51)</f>
        <v>750000</v>
      </c>
      <c r="K51" s="241"/>
      <c r="L51" s="348">
        <f>+E51/0.8*0.2</f>
        <v>62500</v>
      </c>
      <c r="M51" s="22">
        <v>62500</v>
      </c>
      <c r="N51" s="22">
        <v>62500</v>
      </c>
      <c r="O51" s="22"/>
      <c r="P51" s="22"/>
      <c r="Q51" s="19">
        <f t="shared" si="35"/>
        <v>187500</v>
      </c>
      <c r="S51" s="259"/>
      <c r="W51" s="16"/>
      <c r="Z51" s="17"/>
      <c r="AA51" s="17"/>
      <c r="AD51" s="267"/>
      <c r="AE51" s="267"/>
      <c r="AF51" s="16"/>
    </row>
    <row r="52" spans="1:32">
      <c r="A52" s="17"/>
      <c r="B52" s="185" t="s">
        <v>194</v>
      </c>
      <c r="C52" s="18"/>
      <c r="D52" s="18" t="s">
        <v>197</v>
      </c>
      <c r="E52" s="22">
        <v>250000</v>
      </c>
      <c r="F52" s="22">
        <v>250000</v>
      </c>
      <c r="G52" s="22">
        <v>250000</v>
      </c>
      <c r="H52" s="22"/>
      <c r="I52" s="22"/>
      <c r="J52" s="19">
        <f t="shared" si="36"/>
        <v>750000</v>
      </c>
      <c r="K52" s="241"/>
      <c r="L52" s="348">
        <f t="shared" ref="L52:L54" si="37">+E52/0.8*0.2</f>
        <v>62500</v>
      </c>
      <c r="M52" s="22">
        <v>62500</v>
      </c>
      <c r="N52" s="22">
        <v>62500</v>
      </c>
      <c r="O52" s="22"/>
      <c r="P52" s="22"/>
      <c r="Q52" s="19">
        <f t="shared" si="35"/>
        <v>187500</v>
      </c>
      <c r="S52" s="259"/>
      <c r="W52" s="16"/>
      <c r="Z52" s="17"/>
      <c r="AA52" s="17"/>
      <c r="AD52" s="267"/>
      <c r="AE52" s="267"/>
      <c r="AF52" s="16"/>
    </row>
    <row r="53" spans="1:32">
      <c r="A53" s="17"/>
      <c r="B53" s="185" t="s">
        <v>195</v>
      </c>
      <c r="C53" s="18"/>
      <c r="D53" s="18" t="s">
        <v>198</v>
      </c>
      <c r="E53" s="22">
        <v>250000</v>
      </c>
      <c r="F53" s="22">
        <v>250000</v>
      </c>
      <c r="G53" s="22">
        <v>250000</v>
      </c>
      <c r="H53" s="22"/>
      <c r="I53" s="22"/>
      <c r="J53" s="19">
        <f t="shared" si="36"/>
        <v>750000</v>
      </c>
      <c r="K53" s="241"/>
      <c r="L53" s="348">
        <f t="shared" si="37"/>
        <v>62500</v>
      </c>
      <c r="M53" s="22">
        <v>62500</v>
      </c>
      <c r="N53" s="22">
        <v>62500</v>
      </c>
      <c r="O53" s="22"/>
      <c r="P53" s="22"/>
      <c r="Q53" s="19">
        <f t="shared" si="35"/>
        <v>187500</v>
      </c>
      <c r="S53" s="259"/>
      <c r="W53" s="16"/>
      <c r="Z53" s="17"/>
      <c r="AA53" s="17"/>
      <c r="AD53" s="267"/>
      <c r="AE53" s="267"/>
      <c r="AF53" s="16"/>
    </row>
    <row r="54" spans="1:32">
      <c r="A54" s="17"/>
      <c r="B54" s="185" t="s">
        <v>255</v>
      </c>
      <c r="C54" s="18"/>
      <c r="D54" s="18" t="s">
        <v>256</v>
      </c>
      <c r="E54" s="22">
        <v>250000</v>
      </c>
      <c r="F54" s="22">
        <v>250000</v>
      </c>
      <c r="G54" s="22">
        <v>250000</v>
      </c>
      <c r="H54" s="22"/>
      <c r="I54" s="22"/>
      <c r="J54" s="19">
        <f t="shared" si="36"/>
        <v>750000</v>
      </c>
      <c r="K54" s="241"/>
      <c r="L54" s="348">
        <f t="shared" si="37"/>
        <v>62500</v>
      </c>
      <c r="M54" s="22">
        <v>62500</v>
      </c>
      <c r="N54" s="22">
        <v>62500</v>
      </c>
      <c r="O54" s="22"/>
      <c r="P54" s="22"/>
      <c r="Q54" s="19">
        <f t="shared" si="35"/>
        <v>187500</v>
      </c>
      <c r="S54" s="259"/>
      <c r="W54" s="16"/>
      <c r="Z54" s="17"/>
      <c r="AA54" s="17"/>
      <c r="AD54" s="267"/>
      <c r="AE54" s="267"/>
      <c r="AF54" s="16"/>
    </row>
    <row r="55" spans="1:32" hidden="1">
      <c r="A55" s="17"/>
      <c r="B55" s="185" t="s">
        <v>324</v>
      </c>
      <c r="C55" s="18"/>
      <c r="D55" s="18"/>
      <c r="E55" s="22"/>
      <c r="F55" s="22"/>
      <c r="G55" s="22"/>
      <c r="H55" s="22"/>
      <c r="I55" s="22"/>
      <c r="J55" s="19"/>
      <c r="K55" s="241"/>
      <c r="L55" s="348"/>
      <c r="M55" s="22"/>
      <c r="N55" s="22"/>
      <c r="O55" s="22"/>
      <c r="P55" s="22"/>
      <c r="Q55" s="19"/>
      <c r="S55" s="259"/>
      <c r="W55" s="16"/>
      <c r="Z55" s="17"/>
      <c r="AA55" s="17"/>
      <c r="AD55" s="267"/>
      <c r="AE55" s="267"/>
      <c r="AF55" s="16"/>
    </row>
    <row r="56" spans="1:32">
      <c r="A56" s="17"/>
      <c r="B56" s="21" t="s">
        <v>6</v>
      </c>
      <c r="C56" s="48"/>
      <c r="D56" s="186">
        <v>4</v>
      </c>
      <c r="E56" s="22">
        <f>SUM(E51:E55)</f>
        <v>1000000</v>
      </c>
      <c r="F56" s="22">
        <f t="shared" ref="F56:G56" si="38">SUM(F51:F55)</f>
        <v>1000000</v>
      </c>
      <c r="G56" s="22">
        <f t="shared" si="38"/>
        <v>1000000</v>
      </c>
      <c r="H56" s="22"/>
      <c r="I56" s="22"/>
      <c r="J56" s="19">
        <f t="shared" si="36"/>
        <v>3000000</v>
      </c>
      <c r="K56" s="241"/>
      <c r="L56" s="348">
        <f>SUM(L51:L54)</f>
        <v>250000</v>
      </c>
      <c r="M56" s="22">
        <f>SUM(M51:M54)</f>
        <v>250000</v>
      </c>
      <c r="N56" s="22">
        <f>SUM(N51:N54)</f>
        <v>250000</v>
      </c>
      <c r="O56" s="22"/>
      <c r="P56" s="22"/>
      <c r="Q56" s="19">
        <f>SUM(L56:P56)</f>
        <v>750000</v>
      </c>
      <c r="S56" s="259"/>
      <c r="W56" s="16"/>
      <c r="Z56" s="17"/>
      <c r="AA56" s="17"/>
      <c r="AD56" s="267"/>
      <c r="AE56" s="267"/>
      <c r="AF56" s="16"/>
    </row>
    <row r="57" spans="1:32">
      <c r="A57" s="17"/>
      <c r="B57" s="21" t="s">
        <v>290</v>
      </c>
      <c r="C57" s="48"/>
      <c r="D57" s="184"/>
      <c r="E57" s="22"/>
      <c r="F57" s="22"/>
      <c r="G57" s="22"/>
      <c r="H57" s="22"/>
      <c r="I57" s="22"/>
      <c r="J57" s="19">
        <f t="shared" si="36"/>
        <v>0</v>
      </c>
      <c r="K57" s="241"/>
      <c r="L57" s="348"/>
      <c r="M57" s="22"/>
      <c r="N57" s="22"/>
      <c r="O57" s="22"/>
      <c r="P57" s="22"/>
      <c r="Q57" s="19">
        <f t="shared" si="35"/>
        <v>0</v>
      </c>
      <c r="S57" s="259"/>
      <c r="W57" s="16"/>
      <c r="Z57" s="17"/>
      <c r="AA57" s="17"/>
      <c r="AD57" s="267"/>
      <c r="AE57" s="267"/>
      <c r="AF57" s="16"/>
    </row>
    <row r="58" spans="1:32">
      <c r="A58" s="17"/>
      <c r="B58" s="21" t="s">
        <v>289</v>
      </c>
      <c r="C58" s="18"/>
      <c r="D58" s="18"/>
      <c r="E58" s="22">
        <f>U58*$T58</f>
        <v>48714</v>
      </c>
      <c r="F58" s="22">
        <f>V58*$T58*$AF$58</f>
        <v>51149.700000000004</v>
      </c>
      <c r="G58" s="22">
        <f>W58*$T58*$AF$58^2</f>
        <v>53707.185000000005</v>
      </c>
      <c r="H58" s="22">
        <f>X58*$T58*$AF$58^3</f>
        <v>0</v>
      </c>
      <c r="I58" s="22">
        <f>Y58*$T58*$AF$58^4</f>
        <v>0</v>
      </c>
      <c r="J58" s="19">
        <f t="shared" ref="J58:J59" si="39">SUM(E58:I58)</f>
        <v>153570.88500000001</v>
      </c>
      <c r="K58" s="241"/>
      <c r="L58" s="348">
        <f>AA58*$T58</f>
        <v>8119</v>
      </c>
      <c r="M58" s="22">
        <f>AB58*$T58*$AF$58</f>
        <v>8524.9500000000007</v>
      </c>
      <c r="N58" s="22">
        <f>AC58*$T58*$AF$58^2</f>
        <v>8951.1975000000002</v>
      </c>
      <c r="O58" s="22">
        <f>AD58*$T58*$AF$58^3</f>
        <v>0</v>
      </c>
      <c r="P58" s="22">
        <f>AE58*$T58*$AF$58^4</f>
        <v>0</v>
      </c>
      <c r="Q58" s="19">
        <f t="shared" si="35"/>
        <v>25595.147499999999</v>
      </c>
      <c r="S58" s="49">
        <v>16238</v>
      </c>
      <c r="T58" s="96">
        <f>+S58/12</f>
        <v>1353.1666666666667</v>
      </c>
      <c r="U58" s="50">
        <f>+U17+U18</f>
        <v>36</v>
      </c>
      <c r="V58" s="50">
        <f t="shared" ref="V58:Y58" si="40">+V18+V19</f>
        <v>36</v>
      </c>
      <c r="W58" s="372">
        <f t="shared" si="40"/>
        <v>36</v>
      </c>
      <c r="X58" s="373">
        <f t="shared" si="40"/>
        <v>0</v>
      </c>
      <c r="Y58" s="50">
        <f t="shared" si="40"/>
        <v>0</v>
      </c>
      <c r="Z58" s="374"/>
      <c r="AA58" s="375">
        <f>+AA17+AA18</f>
        <v>6</v>
      </c>
      <c r="AB58" s="50">
        <f t="shared" ref="AB58:AC58" si="41">+AB17+AB18</f>
        <v>6</v>
      </c>
      <c r="AC58" s="50">
        <f t="shared" si="41"/>
        <v>6</v>
      </c>
      <c r="AD58" s="267"/>
      <c r="AE58" s="267"/>
      <c r="AF58" s="328">
        <v>1.05</v>
      </c>
    </row>
    <row r="59" spans="1:32">
      <c r="A59" s="17"/>
      <c r="B59" s="308" t="s">
        <v>127</v>
      </c>
      <c r="C59" s="307"/>
      <c r="D59" s="18"/>
      <c r="E59" s="22">
        <f>U59*$T59</f>
        <v>2648</v>
      </c>
      <c r="F59" s="22">
        <f>V59*$T59*$AF$58</f>
        <v>2780.4</v>
      </c>
      <c r="G59" s="22">
        <f>W59*$T59*$AF$58^2</f>
        <v>2919.42</v>
      </c>
      <c r="H59" s="22">
        <f>X59*$T59*$AF$58^3</f>
        <v>0</v>
      </c>
      <c r="I59" s="22">
        <f>Y59*$T59*$AF$58^4</f>
        <v>0</v>
      </c>
      <c r="J59" s="19">
        <f t="shared" si="39"/>
        <v>8347.82</v>
      </c>
      <c r="K59" s="241"/>
      <c r="L59" s="348">
        <f>AA59*$T59</f>
        <v>0</v>
      </c>
      <c r="M59" s="22">
        <f>AB59*$T59*$AF$58</f>
        <v>0</v>
      </c>
      <c r="N59" s="22">
        <f>AC59*$T59*$AF$58^2</f>
        <v>0</v>
      </c>
      <c r="O59" s="22">
        <f>AD59*$T59*$AF$58^3</f>
        <v>0</v>
      </c>
      <c r="P59" s="22">
        <f>AE59*$T59*$AF$58^4</f>
        <v>0</v>
      </c>
      <c r="Q59" s="19">
        <f t="shared" si="35"/>
        <v>0</v>
      </c>
      <c r="S59" s="126">
        <v>2647.68</v>
      </c>
      <c r="T59" s="96">
        <v>2648</v>
      </c>
      <c r="U59" s="50">
        <f>IF(U19&gt;=1,1,0)</f>
        <v>1</v>
      </c>
      <c r="V59" s="50">
        <f t="shared" ref="V59:W59" si="42">IF(V19&gt;=1,1,0)</f>
        <v>1</v>
      </c>
      <c r="W59" s="372">
        <f t="shared" si="42"/>
        <v>1</v>
      </c>
      <c r="X59" s="373">
        <f t="shared" ref="X59:Y59" si="43">IF(X20&gt;=1,1,0)</f>
        <v>0</v>
      </c>
      <c r="Y59" s="50">
        <f t="shared" si="43"/>
        <v>0</v>
      </c>
      <c r="Z59" s="376"/>
      <c r="AA59" s="375">
        <f>IF(AA19&gt;=1,1,0)</f>
        <v>0</v>
      </c>
      <c r="AB59" s="50">
        <f t="shared" ref="AB59:AC59" si="44">IF(AB19&gt;=1,1,0)</f>
        <v>0</v>
      </c>
      <c r="AC59" s="50">
        <f t="shared" si="44"/>
        <v>0</v>
      </c>
      <c r="AD59" s="50">
        <f>AD17</f>
        <v>0</v>
      </c>
      <c r="AE59" s="50">
        <f>AE17</f>
        <v>0</v>
      </c>
      <c r="AF59" s="328">
        <v>1.05</v>
      </c>
    </row>
    <row r="60" spans="1:32">
      <c r="A60" s="17"/>
      <c r="B60" s="18" t="s">
        <v>48</v>
      </c>
      <c r="C60" s="18"/>
      <c r="D60" s="18"/>
      <c r="E60" s="22">
        <f>SUM(E47:E50,E56:E59)</f>
        <v>1071362</v>
      </c>
      <c r="F60" s="22">
        <f t="shared" ref="F60:I60" si="45">SUM(F47:F50,F56:F59)</f>
        <v>1074930.0999999999</v>
      </c>
      <c r="G60" s="22">
        <f t="shared" si="45"/>
        <v>1077626.605</v>
      </c>
      <c r="H60" s="22">
        <f t="shared" si="45"/>
        <v>0</v>
      </c>
      <c r="I60" s="22">
        <f t="shared" si="45"/>
        <v>0</v>
      </c>
      <c r="J60" s="19">
        <f t="shared" si="34"/>
        <v>3223918.7049999996</v>
      </c>
      <c r="K60" s="241"/>
      <c r="L60" s="348">
        <f>SUM(L47:L50,L56:L59)</f>
        <v>276119</v>
      </c>
      <c r="M60" s="22">
        <f t="shared" ref="M60:P60" si="46">SUM(M47:M50,M56:M59)</f>
        <v>268524.95</v>
      </c>
      <c r="N60" s="22">
        <f t="shared" si="46"/>
        <v>268951.19750000001</v>
      </c>
      <c r="O60" s="22">
        <f t="shared" si="46"/>
        <v>0</v>
      </c>
      <c r="P60" s="22">
        <f t="shared" si="46"/>
        <v>0</v>
      </c>
      <c r="Q60" s="19">
        <f t="shared" si="35"/>
        <v>813595.14749999996</v>
      </c>
      <c r="S60" s="259"/>
      <c r="W60" s="16"/>
      <c r="AA60" s="17"/>
      <c r="AF60" s="16"/>
    </row>
    <row r="61" spans="1:32" s="34" customFormat="1">
      <c r="A61" s="51" t="s">
        <v>5</v>
      </c>
      <c r="B61" s="31" t="s">
        <v>4</v>
      </c>
      <c r="C61" s="31"/>
      <c r="D61" s="31"/>
      <c r="E61" s="32">
        <f>E31+E35+E45+E60+E38</f>
        <v>1096690.1200000001</v>
      </c>
      <c r="F61" s="32">
        <f t="shared" ref="F61:I61" si="47">F31+F35+F45+F60+F36+F37</f>
        <v>1100868.2235999999</v>
      </c>
      <c r="G61" s="32">
        <f t="shared" si="47"/>
        <v>1104192.7023080001</v>
      </c>
      <c r="H61" s="32">
        <f t="shared" si="47"/>
        <v>0</v>
      </c>
      <c r="I61" s="32">
        <f t="shared" si="47"/>
        <v>0</v>
      </c>
      <c r="J61" s="33">
        <f t="shared" si="34"/>
        <v>3301751.0459080003</v>
      </c>
      <c r="K61" s="362"/>
      <c r="L61" s="363">
        <f>L31+L35+L45+L60+L38</f>
        <v>281146</v>
      </c>
      <c r="M61" s="32">
        <f t="shared" ref="M61:P61" si="48">M31+M35+M45+M60+M36+M37</f>
        <v>273702.95</v>
      </c>
      <c r="N61" s="32">
        <f t="shared" si="48"/>
        <v>274284.19750000001</v>
      </c>
      <c r="O61" s="32">
        <f t="shared" si="48"/>
        <v>0</v>
      </c>
      <c r="P61" s="32">
        <f t="shared" si="48"/>
        <v>0</v>
      </c>
      <c r="Q61" s="33">
        <f t="shared" si="35"/>
        <v>829133.14749999996</v>
      </c>
      <c r="S61" s="257"/>
      <c r="T61" s="66"/>
      <c r="W61" s="53"/>
      <c r="AA61" s="30"/>
      <c r="AF61" s="53"/>
    </row>
    <row r="62" spans="1:32">
      <c r="A62" s="17"/>
      <c r="B62" s="54" t="s">
        <v>291</v>
      </c>
      <c r="C62" s="54"/>
      <c r="D62" s="55"/>
      <c r="E62" s="56">
        <f>+IF(E56&gt;=25000,E61-E58-E59-E35-E56-E45+25000*D56,E61-E58-E59-E35-E45)</f>
        <v>145328.12000000011</v>
      </c>
      <c r="F62" s="56">
        <f>+F61-F58-F59-F35-F56-F45</f>
        <v>46938.123599999934</v>
      </c>
      <c r="G62" s="56">
        <f t="shared" ref="G62:I62" si="49">+G61-G58-G59-G35-G56-G45</f>
        <v>47566.097307999968</v>
      </c>
      <c r="H62" s="56">
        <f t="shared" si="49"/>
        <v>0</v>
      </c>
      <c r="I62" s="56">
        <f t="shared" si="49"/>
        <v>0</v>
      </c>
      <c r="J62" s="57">
        <f t="shared" si="34"/>
        <v>239832.34090800001</v>
      </c>
      <c r="K62" s="377"/>
      <c r="L62" s="378">
        <f>L61-L58-L59-L35-L45-L56</f>
        <v>23027</v>
      </c>
      <c r="M62" s="56">
        <f>+M61-M58-M59-M35-M56-M45</f>
        <v>15178</v>
      </c>
      <c r="N62" s="56">
        <f t="shared" ref="N62:P62" si="50">+N61-N58-N59-N35-N56-N45</f>
        <v>15333</v>
      </c>
      <c r="O62" s="56">
        <f t="shared" si="50"/>
        <v>0</v>
      </c>
      <c r="P62" s="56">
        <f t="shared" si="50"/>
        <v>0</v>
      </c>
      <c r="Q62" s="57">
        <f t="shared" si="35"/>
        <v>53538</v>
      </c>
      <c r="S62" s="259"/>
      <c r="W62" s="16"/>
      <c r="AA62" s="17"/>
      <c r="AF62" s="16"/>
    </row>
    <row r="63" spans="1:32">
      <c r="A63" s="51" t="s">
        <v>3</v>
      </c>
      <c r="B63" s="58" t="s">
        <v>2</v>
      </c>
      <c r="C63" s="58"/>
      <c r="D63" s="379"/>
      <c r="E63" s="42"/>
      <c r="F63" s="42"/>
      <c r="G63" s="42"/>
      <c r="H63" s="42"/>
      <c r="I63" s="42"/>
      <c r="J63" s="380"/>
      <c r="K63" s="370"/>
      <c r="L63" s="348"/>
      <c r="M63" s="22"/>
      <c r="N63" s="22"/>
      <c r="O63" s="381"/>
      <c r="P63" s="381"/>
      <c r="Q63" s="380"/>
      <c r="S63" s="259"/>
      <c r="W63" s="16"/>
      <c r="AA63" s="17"/>
      <c r="AF63" s="16"/>
    </row>
    <row r="64" spans="1:32">
      <c r="A64" s="17"/>
      <c r="B64" s="405" t="s">
        <v>293</v>
      </c>
      <c r="C64" s="405"/>
      <c r="D64" s="124">
        <f>VLOOKUP(B64,Fringe!$A$27:$B$35,2,0)</f>
        <v>0.55000000000000004</v>
      </c>
      <c r="E64" s="22"/>
      <c r="F64" s="22"/>
      <c r="G64" s="22"/>
      <c r="H64" s="22"/>
      <c r="I64" s="22"/>
      <c r="J64" s="60">
        <f t="shared" si="34"/>
        <v>0</v>
      </c>
      <c r="K64" s="370"/>
      <c r="L64" s="348"/>
      <c r="M64" s="22"/>
      <c r="N64" s="22"/>
      <c r="O64" s="381"/>
      <c r="P64" s="381"/>
      <c r="Q64" s="60">
        <f t="shared" si="35"/>
        <v>0</v>
      </c>
      <c r="S64" s="259"/>
      <c r="W64" s="16"/>
      <c r="AA64" s="17"/>
      <c r="AF64" s="16"/>
    </row>
    <row r="65" spans="1:32" s="34" customFormat="1" ht="15" thickBot="1">
      <c r="A65" s="30"/>
      <c r="B65" s="405" t="s">
        <v>294</v>
      </c>
      <c r="C65" s="405"/>
      <c r="D65" s="124">
        <f>VLOOKUP(B65,Fringe!$A$27:$B$35,2,0)</f>
        <v>0.56000000000000005</v>
      </c>
      <c r="E65" s="271">
        <f>+E62*$D$65</f>
        <v>81383.747200000071</v>
      </c>
      <c r="F65" s="271">
        <f>+F62*$D$65</f>
        <v>26285.349215999966</v>
      </c>
      <c r="G65" s="271">
        <f>+G62*$D$65</f>
        <v>26637.014492479986</v>
      </c>
      <c r="H65" s="271">
        <f>+H62*$D$65</f>
        <v>0</v>
      </c>
      <c r="I65" s="271">
        <f>+I62*$D$65</f>
        <v>0</v>
      </c>
      <c r="J65" s="60">
        <f t="shared" si="34"/>
        <v>134306.11090848004</v>
      </c>
      <c r="K65" s="382"/>
      <c r="L65" s="383">
        <f>+L62*$D$65</f>
        <v>12895.12</v>
      </c>
      <c r="M65" s="271">
        <f>+M62*$D$65</f>
        <v>8499.68</v>
      </c>
      <c r="N65" s="271">
        <f>+N62*$D$65</f>
        <v>8586.4800000000014</v>
      </c>
      <c r="O65" s="271">
        <f>+O62*$D$65</f>
        <v>0</v>
      </c>
      <c r="P65" s="271">
        <f>+P62*$D$65</f>
        <v>0</v>
      </c>
      <c r="Q65" s="60">
        <f t="shared" si="35"/>
        <v>29981.280000000006</v>
      </c>
      <c r="S65" s="257"/>
      <c r="T65" s="66"/>
      <c r="W65" s="53"/>
      <c r="X65" s="273"/>
      <c r="Y65" s="273"/>
      <c r="AA65" s="30"/>
      <c r="AF65" s="384"/>
    </row>
    <row r="66" spans="1:32" s="34" customFormat="1" ht="15" thickBot="1">
      <c r="A66" s="62" t="s">
        <v>1</v>
      </c>
      <c r="B66" s="63" t="s">
        <v>0</v>
      </c>
      <c r="C66" s="63"/>
      <c r="D66" s="63"/>
      <c r="E66" s="64">
        <f>E65+E61+E64</f>
        <v>1178073.8672000002</v>
      </c>
      <c r="F66" s="64">
        <f t="shared" ref="F66:I66" si="51">F65+F61+F64</f>
        <v>1127153.5728159999</v>
      </c>
      <c r="G66" s="64">
        <f t="shared" si="51"/>
        <v>1130829.7168004801</v>
      </c>
      <c r="H66" s="64">
        <f t="shared" si="51"/>
        <v>0</v>
      </c>
      <c r="I66" s="64">
        <f t="shared" si="51"/>
        <v>0</v>
      </c>
      <c r="J66" s="301">
        <f t="shared" si="34"/>
        <v>3436057.1568164802</v>
      </c>
      <c r="K66" s="385"/>
      <c r="L66" s="386">
        <f>L65+L61</f>
        <v>294041.12</v>
      </c>
      <c r="M66" s="64">
        <f>M65+M61</f>
        <v>282202.63</v>
      </c>
      <c r="N66" s="64">
        <f>N65+N61</f>
        <v>282870.67749999999</v>
      </c>
      <c r="O66" s="64">
        <f>O65+O61</f>
        <v>0</v>
      </c>
      <c r="P66" s="64">
        <f>P65+P61</f>
        <v>0</v>
      </c>
      <c r="Q66" s="387">
        <f t="shared" si="35"/>
        <v>859114.42749999999</v>
      </c>
      <c r="R66" s="65"/>
      <c r="S66" s="272"/>
      <c r="T66" s="304"/>
      <c r="U66" s="273"/>
      <c r="V66" s="273"/>
      <c r="W66" s="305"/>
      <c r="AA66" s="62"/>
      <c r="AB66" s="273"/>
      <c r="AC66" s="273"/>
      <c r="AD66" s="273"/>
      <c r="AE66" s="273"/>
      <c r="AF66" s="305"/>
    </row>
    <row r="67" spans="1:32"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1:32">
      <c r="B68" s="194" t="s">
        <v>201</v>
      </c>
      <c r="C68" s="190" t="s">
        <v>200</v>
      </c>
      <c r="D68" s="190"/>
      <c r="E68" s="129">
        <f>(E61-E58-E59-E35-E45-E56)*$D$65+E61-E56</f>
        <v>122073.86720000021</v>
      </c>
      <c r="F68" s="129">
        <f>(F61-F58-F59-F35-F45-F56)*$D$65+F61-F56</f>
        <v>127153.57281599985</v>
      </c>
      <c r="G68" s="129">
        <f>(G61-G58-G59-G35-G45-G56)*$D$65+G61-G56</f>
        <v>130829.71680048015</v>
      </c>
      <c r="H68" s="129">
        <f t="shared" ref="H68:I68" si="52">(H61-H58-H59-H36-H46-H56)*$D$64+H61-H56</f>
        <v>0</v>
      </c>
      <c r="I68" s="129">
        <f t="shared" si="52"/>
        <v>0</v>
      </c>
      <c r="J68" s="129">
        <f t="shared" ref="J68:J74" si="53">SUM(E68:I68)</f>
        <v>380057.15681648022</v>
      </c>
      <c r="L68" s="129">
        <f>(L61-L58-L59-L35-L45-L56)*$D$65+L61-L56</f>
        <v>44041.119999999995</v>
      </c>
      <c r="M68" s="129">
        <f>(M61-M58-M59-M35-M45-M56)*$D$65+M61-M56</f>
        <v>32202.630000000005</v>
      </c>
      <c r="N68" s="129">
        <f>(N61-N58-N59-N35-N45-N56)*$D$65+N61-N56</f>
        <v>32870.677499999991</v>
      </c>
      <c r="O68" s="129">
        <f t="shared" ref="O68:P68" si="54">(O61-O58-O59-O36-O46-O56)*$D$64+O61-O56</f>
        <v>0</v>
      </c>
      <c r="P68" s="129">
        <f t="shared" si="54"/>
        <v>0</v>
      </c>
      <c r="Q68" s="129">
        <f t="shared" ref="Q68:Q74" si="55">SUM(L68:P68)</f>
        <v>109114.42749999999</v>
      </c>
    </row>
    <row r="69" spans="1:32">
      <c r="B69" s="190"/>
      <c r="C69" s="190" t="s">
        <v>203</v>
      </c>
      <c r="D69" s="190"/>
      <c r="E69" s="129">
        <f>25000*D56*D65</f>
        <v>56000.000000000007</v>
      </c>
      <c r="F69" s="129"/>
      <c r="G69" s="129"/>
      <c r="H69" s="129"/>
      <c r="I69" s="129"/>
      <c r="J69" s="129">
        <f t="shared" si="53"/>
        <v>56000.000000000007</v>
      </c>
      <c r="L69" s="129"/>
      <c r="M69" s="129"/>
      <c r="N69" s="129"/>
      <c r="O69" s="129"/>
      <c r="P69" s="129"/>
      <c r="Q69" s="129"/>
    </row>
    <row r="70" spans="1:32">
      <c r="B70" s="191" t="s">
        <v>202</v>
      </c>
      <c r="C70" s="190" t="s">
        <v>196</v>
      </c>
      <c r="D70" s="190"/>
      <c r="E70" s="129">
        <f>+E51</f>
        <v>250000</v>
      </c>
      <c r="F70" s="129">
        <f t="shared" ref="F70:G70" si="56">+F51</f>
        <v>250000</v>
      </c>
      <c r="G70" s="129">
        <f t="shared" si="56"/>
        <v>250000</v>
      </c>
      <c r="H70" s="129">
        <f t="shared" ref="H70:I72" si="57">+H52</f>
        <v>0</v>
      </c>
      <c r="I70" s="129">
        <f t="shared" si="57"/>
        <v>0</v>
      </c>
      <c r="J70" s="129">
        <f t="shared" si="53"/>
        <v>750000</v>
      </c>
      <c r="L70" s="129">
        <f>+L51</f>
        <v>62500</v>
      </c>
      <c r="M70" s="129">
        <f t="shared" ref="M70:N70" si="58">+M51</f>
        <v>62500</v>
      </c>
      <c r="N70" s="129">
        <f t="shared" si="58"/>
        <v>62500</v>
      </c>
      <c r="O70" s="129">
        <f t="shared" ref="O70:P72" si="59">+O52</f>
        <v>0</v>
      </c>
      <c r="P70" s="129">
        <f t="shared" si="59"/>
        <v>0</v>
      </c>
      <c r="Q70" s="129">
        <f t="shared" si="55"/>
        <v>187500</v>
      </c>
      <c r="S70" s="388">
        <f>24.7/55.7</f>
        <v>0.44344703770197486</v>
      </c>
    </row>
    <row r="71" spans="1:32">
      <c r="B71" s="191" t="s">
        <v>194</v>
      </c>
      <c r="C71" s="190" t="s">
        <v>197</v>
      </c>
      <c r="D71" s="190"/>
      <c r="E71" s="129">
        <f>+E52</f>
        <v>250000</v>
      </c>
      <c r="F71" s="129">
        <f t="shared" ref="F71:G73" si="60">+F52</f>
        <v>250000</v>
      </c>
      <c r="G71" s="129">
        <f t="shared" si="60"/>
        <v>250000</v>
      </c>
      <c r="H71" s="129">
        <f t="shared" si="57"/>
        <v>0</v>
      </c>
      <c r="I71" s="129">
        <f t="shared" si="57"/>
        <v>0</v>
      </c>
      <c r="J71" s="129">
        <f t="shared" si="53"/>
        <v>750000</v>
      </c>
      <c r="L71" s="129">
        <f>+L52</f>
        <v>62500</v>
      </c>
      <c r="M71" s="129">
        <f t="shared" ref="M71:N73" si="61">+M52</f>
        <v>62500</v>
      </c>
      <c r="N71" s="129">
        <f t="shared" si="61"/>
        <v>62500</v>
      </c>
      <c r="O71" s="129">
        <f t="shared" si="59"/>
        <v>0</v>
      </c>
      <c r="P71" s="129">
        <f t="shared" si="59"/>
        <v>0</v>
      </c>
      <c r="Q71" s="129">
        <f t="shared" si="55"/>
        <v>187500</v>
      </c>
    </row>
    <row r="72" spans="1:32">
      <c r="B72" s="191" t="s">
        <v>195</v>
      </c>
      <c r="C72" s="190" t="s">
        <v>198</v>
      </c>
      <c r="D72" s="190"/>
      <c r="E72" s="129">
        <f>+E53</f>
        <v>250000</v>
      </c>
      <c r="F72" s="129">
        <f t="shared" si="60"/>
        <v>250000</v>
      </c>
      <c r="G72" s="129">
        <f t="shared" si="60"/>
        <v>250000</v>
      </c>
      <c r="H72" s="129">
        <f t="shared" si="57"/>
        <v>0</v>
      </c>
      <c r="I72" s="129">
        <f t="shared" si="57"/>
        <v>0</v>
      </c>
      <c r="J72" s="129">
        <f t="shared" si="53"/>
        <v>750000</v>
      </c>
      <c r="L72" s="129">
        <f>+L53</f>
        <v>62500</v>
      </c>
      <c r="M72" s="129">
        <f t="shared" si="61"/>
        <v>62500</v>
      </c>
      <c r="N72" s="129">
        <f t="shared" si="61"/>
        <v>62500</v>
      </c>
      <c r="O72" s="129">
        <f t="shared" si="59"/>
        <v>0</v>
      </c>
      <c r="P72" s="129">
        <f t="shared" si="59"/>
        <v>0</v>
      </c>
      <c r="Q72" s="129">
        <f t="shared" si="55"/>
        <v>187500</v>
      </c>
    </row>
    <row r="73" spans="1:32">
      <c r="B73" s="191" t="s">
        <v>255</v>
      </c>
      <c r="C73" s="190" t="s">
        <v>256</v>
      </c>
      <c r="D73" s="190"/>
      <c r="E73" s="129">
        <f>+E54</f>
        <v>250000</v>
      </c>
      <c r="F73" s="129">
        <f t="shared" si="60"/>
        <v>250000</v>
      </c>
      <c r="G73" s="129">
        <f t="shared" si="60"/>
        <v>250000</v>
      </c>
      <c r="H73" s="129"/>
      <c r="I73" s="129"/>
      <c r="J73" s="129">
        <f t="shared" si="53"/>
        <v>750000</v>
      </c>
      <c r="L73" s="129">
        <f>+L54</f>
        <v>62500</v>
      </c>
      <c r="M73" s="129">
        <f t="shared" si="61"/>
        <v>62500</v>
      </c>
      <c r="N73" s="129">
        <f t="shared" si="61"/>
        <v>62500</v>
      </c>
      <c r="O73" s="129"/>
      <c r="P73" s="129"/>
      <c r="Q73" s="129">
        <f t="shared" si="55"/>
        <v>187500</v>
      </c>
    </row>
    <row r="74" spans="1:32">
      <c r="B74" s="192" t="s">
        <v>97</v>
      </c>
      <c r="C74" s="192"/>
      <c r="D74" s="192"/>
      <c r="E74" s="193">
        <f>SUM(E68:E73)</f>
        <v>1178073.8672000002</v>
      </c>
      <c r="F74" s="193">
        <f t="shared" ref="F74:G74" si="62">SUM(F68:F73)</f>
        <v>1127153.5728159999</v>
      </c>
      <c r="G74" s="193">
        <f t="shared" si="62"/>
        <v>1130829.7168004801</v>
      </c>
      <c r="H74" s="193">
        <f>SUM(H68:H72)</f>
        <v>0</v>
      </c>
      <c r="I74" s="193">
        <f>SUM(I68:I72)</f>
        <v>0</v>
      </c>
      <c r="J74" s="193">
        <f t="shared" si="53"/>
        <v>3436057.1568164802</v>
      </c>
      <c r="L74" s="193">
        <f>SUM(L68:L73)</f>
        <v>294041.12</v>
      </c>
      <c r="M74" s="193">
        <f t="shared" ref="M74:N74" si="63">SUM(M68:M73)</f>
        <v>282202.63</v>
      </c>
      <c r="N74" s="193">
        <f t="shared" si="63"/>
        <v>282870.67749999999</v>
      </c>
      <c r="O74" s="193">
        <f>SUM(O68:O72)</f>
        <v>0</v>
      </c>
      <c r="P74" s="193">
        <f>SUM(P68:P72)</f>
        <v>0</v>
      </c>
      <c r="Q74" s="193">
        <f t="shared" si="55"/>
        <v>859114.42749999999</v>
      </c>
    </row>
    <row r="75" spans="1:32">
      <c r="E75" s="389">
        <f>+E74/0.8*0.2</f>
        <v>294518.46680000005</v>
      </c>
      <c r="F75" s="389">
        <f t="shared" ref="F75:J75" si="64">+F74/0.8*0.2</f>
        <v>281788.39320399996</v>
      </c>
      <c r="G75" s="389">
        <f t="shared" si="64"/>
        <v>282707.42920012004</v>
      </c>
      <c r="H75" s="389">
        <f t="shared" si="64"/>
        <v>0</v>
      </c>
      <c r="I75" s="389">
        <f t="shared" si="64"/>
        <v>0</v>
      </c>
      <c r="J75" s="389">
        <f t="shared" si="64"/>
        <v>859014.28920412017</v>
      </c>
      <c r="L75" s="153">
        <f>+L74/(E74+L74)</f>
        <v>0.19974059265524741</v>
      </c>
      <c r="M75" s="153">
        <f t="shared" ref="M75:N75" si="65">+M74/(F74+M74)</f>
        <v>0.20023513533068354</v>
      </c>
      <c r="N75" s="153">
        <f t="shared" si="65"/>
        <v>0.20009238070557983</v>
      </c>
      <c r="O75" s="153" t="e">
        <f>+O74/(H74+O74)</f>
        <v>#DIV/0!</v>
      </c>
      <c r="P75" s="153" t="e">
        <f t="shared" ref="P75:Q75" si="66">+P74/(I74+P74)</f>
        <v>#DIV/0!</v>
      </c>
      <c r="Q75" s="153">
        <f t="shared" si="66"/>
        <v>0.20001865132396493</v>
      </c>
    </row>
    <row r="77" spans="1:32">
      <c r="B77" s="73"/>
      <c r="L77" s="58" t="s">
        <v>314</v>
      </c>
      <c r="M77" s="58"/>
      <c r="N77" s="58"/>
      <c r="O77" s="34"/>
      <c r="P77" s="34"/>
      <c r="Q77" s="393" t="s">
        <v>315</v>
      </c>
    </row>
    <row r="78" spans="1:32">
      <c r="G78" s="2" t="s">
        <v>316</v>
      </c>
      <c r="J78" s="114">
        <v>0.2</v>
      </c>
      <c r="L78" s="129">
        <f>+(L$68-L$65)*$J78</f>
        <v>6229.1999999999989</v>
      </c>
      <c r="M78" s="129">
        <f t="shared" ref="M78:N84" si="67">+(M$68-M$65)*$J78</f>
        <v>4740.5900000000011</v>
      </c>
      <c r="N78" s="129">
        <f t="shared" si="67"/>
        <v>4856.8394999999973</v>
      </c>
      <c r="Q78" s="129">
        <f>SUM(L78:P78)</f>
        <v>15826.629499999999</v>
      </c>
    </row>
    <row r="79" spans="1:32">
      <c r="G79" s="2" t="s">
        <v>317</v>
      </c>
      <c r="J79" s="114">
        <v>0.2</v>
      </c>
      <c r="L79" s="129">
        <f t="shared" ref="L79:L84" si="68">+(L$68-L$65)*$J79</f>
        <v>6229.1999999999989</v>
      </c>
      <c r="M79" s="129">
        <f t="shared" si="67"/>
        <v>4740.5900000000011</v>
      </c>
      <c r="N79" s="129">
        <f t="shared" si="67"/>
        <v>4856.8394999999973</v>
      </c>
      <c r="Q79" s="129">
        <f t="shared" ref="Q79:Q84" si="69">SUM(L79:P79)</f>
        <v>15826.629499999999</v>
      </c>
    </row>
    <row r="80" spans="1:32">
      <c r="G80" s="2" t="s">
        <v>318</v>
      </c>
      <c r="J80" s="390">
        <f>40%/4</f>
        <v>0.1</v>
      </c>
      <c r="L80" s="129">
        <f t="shared" si="68"/>
        <v>3114.5999999999995</v>
      </c>
      <c r="M80" s="129">
        <f t="shared" si="67"/>
        <v>2370.2950000000005</v>
      </c>
      <c r="N80" s="129">
        <f t="shared" si="67"/>
        <v>2428.4197499999987</v>
      </c>
      <c r="Q80" s="129">
        <f t="shared" si="69"/>
        <v>7913.3147499999995</v>
      </c>
    </row>
    <row r="81" spans="7:17">
      <c r="G81" s="2" t="s">
        <v>319</v>
      </c>
      <c r="J81" s="390">
        <f t="shared" ref="J81:J83" si="70">40%/4</f>
        <v>0.1</v>
      </c>
      <c r="L81" s="129">
        <f t="shared" si="68"/>
        <v>3114.5999999999995</v>
      </c>
      <c r="M81" s="129">
        <f t="shared" si="67"/>
        <v>2370.2950000000005</v>
      </c>
      <c r="N81" s="129">
        <f t="shared" si="67"/>
        <v>2428.4197499999987</v>
      </c>
      <c r="Q81" s="129">
        <f t="shared" si="69"/>
        <v>7913.3147499999995</v>
      </c>
    </row>
    <row r="82" spans="7:17">
      <c r="G82" s="2" t="s">
        <v>320</v>
      </c>
      <c r="J82" s="390">
        <f t="shared" si="70"/>
        <v>0.1</v>
      </c>
      <c r="L82" s="129">
        <f t="shared" si="68"/>
        <v>3114.5999999999995</v>
      </c>
      <c r="M82" s="129">
        <f t="shared" si="67"/>
        <v>2370.2950000000005</v>
      </c>
      <c r="N82" s="129">
        <f t="shared" si="67"/>
        <v>2428.4197499999987</v>
      </c>
      <c r="Q82" s="129">
        <f t="shared" si="69"/>
        <v>7913.3147499999995</v>
      </c>
    </row>
    <row r="83" spans="7:17">
      <c r="G83" s="2" t="s">
        <v>321</v>
      </c>
      <c r="J83" s="390">
        <f t="shared" si="70"/>
        <v>0.1</v>
      </c>
      <c r="L83" s="129">
        <f t="shared" si="68"/>
        <v>3114.5999999999995</v>
      </c>
      <c r="M83" s="129">
        <f t="shared" si="67"/>
        <v>2370.2950000000005</v>
      </c>
      <c r="N83" s="129">
        <f t="shared" si="67"/>
        <v>2428.4197499999987</v>
      </c>
      <c r="Q83" s="129">
        <f t="shared" si="69"/>
        <v>7913.3147499999995</v>
      </c>
    </row>
    <row r="84" spans="7:17">
      <c r="G84" s="20" t="s">
        <v>322</v>
      </c>
      <c r="H84" s="20"/>
      <c r="I84" s="20"/>
      <c r="J84" s="391">
        <v>0.2</v>
      </c>
      <c r="K84" s="20"/>
      <c r="L84" s="129">
        <f t="shared" si="68"/>
        <v>6229.1999999999989</v>
      </c>
      <c r="M84" s="129">
        <f t="shared" si="67"/>
        <v>4740.5900000000011</v>
      </c>
      <c r="N84" s="129">
        <f t="shared" si="67"/>
        <v>4856.8394999999973</v>
      </c>
      <c r="Q84" s="129">
        <f t="shared" si="69"/>
        <v>15826.629499999999</v>
      </c>
    </row>
    <row r="85" spans="7:17">
      <c r="G85" s="34" t="s">
        <v>323</v>
      </c>
      <c r="H85" s="34"/>
      <c r="I85" s="34"/>
      <c r="J85" s="392">
        <f>SUM(J78:J84)</f>
        <v>1</v>
      </c>
      <c r="K85" s="34"/>
      <c r="L85" s="65">
        <f>SUM(L78:L84)</f>
        <v>31145.999999999993</v>
      </c>
      <c r="M85" s="65">
        <f>SUM(M78:M84)</f>
        <v>23702.950000000004</v>
      </c>
      <c r="N85" s="65">
        <f>SUM(N78:N84)</f>
        <v>24284.197499999987</v>
      </c>
      <c r="O85" s="34"/>
      <c r="P85" s="34"/>
      <c r="Q85" s="65">
        <f>SUM(L85:P85)</f>
        <v>79133.147499999992</v>
      </c>
    </row>
    <row r="86" spans="7:17">
      <c r="Q86" s="28"/>
    </row>
  </sheetData>
  <mergeCells count="6">
    <mergeCell ref="B65:C65"/>
    <mergeCell ref="E4:J4"/>
    <mergeCell ref="L4:Q4"/>
    <mergeCell ref="U4:W4"/>
    <mergeCell ref="AA4:AF4"/>
    <mergeCell ref="B64:C64"/>
  </mergeCells>
  <phoneticPr fontId="24" type="noConversion"/>
  <pageMargins left="0.5" right="0.25" top="0.5" bottom="0.5" header="0.05" footer="0.05"/>
  <pageSetup scale="68" orientation="landscape" horizontalDpi="4294967293" verticalDpi="4294967293" r:id="rId1"/>
  <headerFooter alignWithMargins="0">
    <oddHeader>&amp;F</oddHeader>
    <oddFooter>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43BBA7-B7E1-4F9D-B0B6-3E20F578AB20}">
          <x14:formula1>
            <xm:f>Fringe!$A$27:$A$35</xm:f>
          </x14:formula1>
          <xm:sqref>B64:B65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6513A-F24F-4789-849D-18CEE69D8AE0}">
  <dimension ref="A1:AC86"/>
  <sheetViews>
    <sheetView zoomScale="81" zoomScaleNormal="81" workbookViewId="0">
      <pane xSplit="3" ySplit="6" topLeftCell="D28" activePane="bottomRight" state="frozen"/>
      <selection activeCell="D10" sqref="D10"/>
      <selection pane="topRight" activeCell="D10" sqref="D10"/>
      <selection pane="bottomLeft" activeCell="D10" sqref="D10"/>
      <selection pane="bottomRight" activeCell="N68" sqref="N68"/>
    </sheetView>
  </sheetViews>
  <sheetFormatPr defaultColWidth="8.81640625" defaultRowHeight="14.5"/>
  <cols>
    <col min="1" max="1" width="3.81640625" style="2" customWidth="1"/>
    <col min="2" max="2" width="12.81640625" style="2" customWidth="1"/>
    <col min="3" max="3" width="11.7265625" style="2" customWidth="1"/>
    <col min="4" max="4" width="10.81640625" style="2" customWidth="1"/>
    <col min="5" max="11" width="13" style="2" customWidth="1"/>
    <col min="12" max="12" width="14.453125" style="2" customWidth="1"/>
    <col min="13" max="13" width="3.81640625" style="2" customWidth="1"/>
    <col min="14" max="14" width="10.90625" style="3" customWidth="1"/>
    <col min="15" max="15" width="9.26953125" style="3" customWidth="1"/>
    <col min="16" max="22" width="6.54296875" style="2" customWidth="1"/>
    <col min="23" max="23" width="7.81640625" style="2" bestFit="1" customWidth="1"/>
    <col min="24" max="24" width="3.81640625" style="2" customWidth="1"/>
    <col min="25" max="29" width="6.54296875" style="2" customWidth="1"/>
    <col min="30" max="30" width="11.54296875" style="2" bestFit="1" customWidth="1"/>
    <col min="31" max="31" width="11.453125" style="2" bestFit="1" customWidth="1"/>
    <col min="32" max="252" width="8.81640625" style="2"/>
    <col min="253" max="253" width="3.81640625" style="2" customWidth="1"/>
    <col min="254" max="254" width="8.81640625" style="2"/>
    <col min="255" max="255" width="14.453125" style="2" customWidth="1"/>
    <col min="256" max="256" width="38.7265625" style="2" customWidth="1"/>
    <col min="257" max="261" width="14" style="2" bestFit="1" customWidth="1"/>
    <col min="262" max="262" width="10.453125" style="2" bestFit="1" customWidth="1"/>
    <col min="263" max="263" width="8.81640625" style="2"/>
    <col min="264" max="264" width="11.26953125" style="2" bestFit="1" customWidth="1"/>
    <col min="265" max="265" width="5.453125" style="2" bestFit="1" customWidth="1"/>
    <col min="266" max="269" width="5" style="2" bestFit="1" customWidth="1"/>
    <col min="270" max="270" width="7.453125" style="2" bestFit="1" customWidth="1"/>
    <col min="271" max="271" width="10.453125" style="2" bestFit="1" customWidth="1"/>
    <col min="272" max="272" width="8.81640625" style="2"/>
    <col min="273" max="274" width="12.453125" style="2" bestFit="1" customWidth="1"/>
    <col min="275" max="275" width="14" style="2" bestFit="1" customWidth="1"/>
    <col min="276" max="508" width="8.81640625" style="2"/>
    <col min="509" max="509" width="3.81640625" style="2" customWidth="1"/>
    <col min="510" max="510" width="8.81640625" style="2"/>
    <col min="511" max="511" width="14.453125" style="2" customWidth="1"/>
    <col min="512" max="512" width="38.7265625" style="2" customWidth="1"/>
    <col min="513" max="517" width="14" style="2" bestFit="1" customWidth="1"/>
    <col min="518" max="518" width="10.453125" style="2" bestFit="1" customWidth="1"/>
    <col min="519" max="519" width="8.81640625" style="2"/>
    <col min="520" max="520" width="11.26953125" style="2" bestFit="1" customWidth="1"/>
    <col min="521" max="521" width="5.453125" style="2" bestFit="1" customWidth="1"/>
    <col min="522" max="525" width="5" style="2" bestFit="1" customWidth="1"/>
    <col min="526" max="526" width="7.453125" style="2" bestFit="1" customWidth="1"/>
    <col min="527" max="527" width="10.453125" style="2" bestFit="1" customWidth="1"/>
    <col min="528" max="528" width="8.81640625" style="2"/>
    <col min="529" max="530" width="12.453125" style="2" bestFit="1" customWidth="1"/>
    <col min="531" max="531" width="14" style="2" bestFit="1" customWidth="1"/>
    <col min="532" max="764" width="8.81640625" style="2"/>
    <col min="765" max="765" width="3.81640625" style="2" customWidth="1"/>
    <col min="766" max="766" width="8.81640625" style="2"/>
    <col min="767" max="767" width="14.453125" style="2" customWidth="1"/>
    <col min="768" max="768" width="38.7265625" style="2" customWidth="1"/>
    <col min="769" max="773" width="14" style="2" bestFit="1" customWidth="1"/>
    <col min="774" max="774" width="10.453125" style="2" bestFit="1" customWidth="1"/>
    <col min="775" max="775" width="8.81640625" style="2"/>
    <col min="776" max="776" width="11.26953125" style="2" bestFit="1" customWidth="1"/>
    <col min="777" max="777" width="5.453125" style="2" bestFit="1" customWidth="1"/>
    <col min="778" max="781" width="5" style="2" bestFit="1" customWidth="1"/>
    <col min="782" max="782" width="7.453125" style="2" bestFit="1" customWidth="1"/>
    <col min="783" max="783" width="10.453125" style="2" bestFit="1" customWidth="1"/>
    <col min="784" max="784" width="8.81640625" style="2"/>
    <col min="785" max="786" width="12.453125" style="2" bestFit="1" customWidth="1"/>
    <col min="787" max="787" width="14" style="2" bestFit="1" customWidth="1"/>
    <col min="788" max="1020" width="8.81640625" style="2"/>
    <col min="1021" max="1021" width="3.81640625" style="2" customWidth="1"/>
    <col min="1022" max="1022" width="8.81640625" style="2"/>
    <col min="1023" max="1023" width="14.453125" style="2" customWidth="1"/>
    <col min="1024" max="1024" width="38.7265625" style="2" customWidth="1"/>
    <col min="1025" max="1029" width="14" style="2" bestFit="1" customWidth="1"/>
    <col min="1030" max="1030" width="10.453125" style="2" bestFit="1" customWidth="1"/>
    <col min="1031" max="1031" width="8.81640625" style="2"/>
    <col min="1032" max="1032" width="11.26953125" style="2" bestFit="1" customWidth="1"/>
    <col min="1033" max="1033" width="5.453125" style="2" bestFit="1" customWidth="1"/>
    <col min="1034" max="1037" width="5" style="2" bestFit="1" customWidth="1"/>
    <col min="1038" max="1038" width="7.453125" style="2" bestFit="1" customWidth="1"/>
    <col min="1039" max="1039" width="10.453125" style="2" bestFit="1" customWidth="1"/>
    <col min="1040" max="1040" width="8.81640625" style="2"/>
    <col min="1041" max="1042" width="12.453125" style="2" bestFit="1" customWidth="1"/>
    <col min="1043" max="1043" width="14" style="2" bestFit="1" customWidth="1"/>
    <col min="1044" max="1276" width="8.81640625" style="2"/>
    <col min="1277" max="1277" width="3.81640625" style="2" customWidth="1"/>
    <col min="1278" max="1278" width="8.81640625" style="2"/>
    <col min="1279" max="1279" width="14.453125" style="2" customWidth="1"/>
    <col min="1280" max="1280" width="38.7265625" style="2" customWidth="1"/>
    <col min="1281" max="1285" width="14" style="2" bestFit="1" customWidth="1"/>
    <col min="1286" max="1286" width="10.453125" style="2" bestFit="1" customWidth="1"/>
    <col min="1287" max="1287" width="8.81640625" style="2"/>
    <col min="1288" max="1288" width="11.26953125" style="2" bestFit="1" customWidth="1"/>
    <col min="1289" max="1289" width="5.453125" style="2" bestFit="1" customWidth="1"/>
    <col min="1290" max="1293" width="5" style="2" bestFit="1" customWidth="1"/>
    <col min="1294" max="1294" width="7.453125" style="2" bestFit="1" customWidth="1"/>
    <col min="1295" max="1295" width="10.453125" style="2" bestFit="1" customWidth="1"/>
    <col min="1296" max="1296" width="8.81640625" style="2"/>
    <col min="1297" max="1298" width="12.453125" style="2" bestFit="1" customWidth="1"/>
    <col min="1299" max="1299" width="14" style="2" bestFit="1" customWidth="1"/>
    <col min="1300" max="1532" width="8.81640625" style="2"/>
    <col min="1533" max="1533" width="3.81640625" style="2" customWidth="1"/>
    <col min="1534" max="1534" width="8.81640625" style="2"/>
    <col min="1535" max="1535" width="14.453125" style="2" customWidth="1"/>
    <col min="1536" max="1536" width="38.7265625" style="2" customWidth="1"/>
    <col min="1537" max="1541" width="14" style="2" bestFit="1" customWidth="1"/>
    <col min="1542" max="1542" width="10.453125" style="2" bestFit="1" customWidth="1"/>
    <col min="1543" max="1543" width="8.81640625" style="2"/>
    <col min="1544" max="1544" width="11.26953125" style="2" bestFit="1" customWidth="1"/>
    <col min="1545" max="1545" width="5.453125" style="2" bestFit="1" customWidth="1"/>
    <col min="1546" max="1549" width="5" style="2" bestFit="1" customWidth="1"/>
    <col min="1550" max="1550" width="7.453125" style="2" bestFit="1" customWidth="1"/>
    <col min="1551" max="1551" width="10.453125" style="2" bestFit="1" customWidth="1"/>
    <col min="1552" max="1552" width="8.81640625" style="2"/>
    <col min="1553" max="1554" width="12.453125" style="2" bestFit="1" customWidth="1"/>
    <col min="1555" max="1555" width="14" style="2" bestFit="1" customWidth="1"/>
    <col min="1556" max="1788" width="8.81640625" style="2"/>
    <col min="1789" max="1789" width="3.81640625" style="2" customWidth="1"/>
    <col min="1790" max="1790" width="8.81640625" style="2"/>
    <col min="1791" max="1791" width="14.453125" style="2" customWidth="1"/>
    <col min="1792" max="1792" width="38.7265625" style="2" customWidth="1"/>
    <col min="1793" max="1797" width="14" style="2" bestFit="1" customWidth="1"/>
    <col min="1798" max="1798" width="10.453125" style="2" bestFit="1" customWidth="1"/>
    <col min="1799" max="1799" width="8.81640625" style="2"/>
    <col min="1800" max="1800" width="11.26953125" style="2" bestFit="1" customWidth="1"/>
    <col min="1801" max="1801" width="5.453125" style="2" bestFit="1" customWidth="1"/>
    <col min="1802" max="1805" width="5" style="2" bestFit="1" customWidth="1"/>
    <col min="1806" max="1806" width="7.453125" style="2" bestFit="1" customWidth="1"/>
    <col min="1807" max="1807" width="10.453125" style="2" bestFit="1" customWidth="1"/>
    <col min="1808" max="1808" width="8.81640625" style="2"/>
    <col min="1809" max="1810" width="12.453125" style="2" bestFit="1" customWidth="1"/>
    <col min="1811" max="1811" width="14" style="2" bestFit="1" customWidth="1"/>
    <col min="1812" max="2044" width="8.81640625" style="2"/>
    <col min="2045" max="2045" width="3.81640625" style="2" customWidth="1"/>
    <col min="2046" max="2046" width="8.81640625" style="2"/>
    <col min="2047" max="2047" width="14.453125" style="2" customWidth="1"/>
    <col min="2048" max="2048" width="38.7265625" style="2" customWidth="1"/>
    <col min="2049" max="2053" width="14" style="2" bestFit="1" customWidth="1"/>
    <col min="2054" max="2054" width="10.453125" style="2" bestFit="1" customWidth="1"/>
    <col min="2055" max="2055" width="8.81640625" style="2"/>
    <col min="2056" max="2056" width="11.26953125" style="2" bestFit="1" customWidth="1"/>
    <col min="2057" max="2057" width="5.453125" style="2" bestFit="1" customWidth="1"/>
    <col min="2058" max="2061" width="5" style="2" bestFit="1" customWidth="1"/>
    <col min="2062" max="2062" width="7.453125" style="2" bestFit="1" customWidth="1"/>
    <col min="2063" max="2063" width="10.453125" style="2" bestFit="1" customWidth="1"/>
    <col min="2064" max="2064" width="8.81640625" style="2"/>
    <col min="2065" max="2066" width="12.453125" style="2" bestFit="1" customWidth="1"/>
    <col min="2067" max="2067" width="14" style="2" bestFit="1" customWidth="1"/>
    <col min="2068" max="2300" width="8.81640625" style="2"/>
    <col min="2301" max="2301" width="3.81640625" style="2" customWidth="1"/>
    <col min="2302" max="2302" width="8.81640625" style="2"/>
    <col min="2303" max="2303" width="14.453125" style="2" customWidth="1"/>
    <col min="2304" max="2304" width="38.7265625" style="2" customWidth="1"/>
    <col min="2305" max="2309" width="14" style="2" bestFit="1" customWidth="1"/>
    <col min="2310" max="2310" width="10.453125" style="2" bestFit="1" customWidth="1"/>
    <col min="2311" max="2311" width="8.81640625" style="2"/>
    <col min="2312" max="2312" width="11.26953125" style="2" bestFit="1" customWidth="1"/>
    <col min="2313" max="2313" width="5.453125" style="2" bestFit="1" customWidth="1"/>
    <col min="2314" max="2317" width="5" style="2" bestFit="1" customWidth="1"/>
    <col min="2318" max="2318" width="7.453125" style="2" bestFit="1" customWidth="1"/>
    <col min="2319" max="2319" width="10.453125" style="2" bestFit="1" customWidth="1"/>
    <col min="2320" max="2320" width="8.81640625" style="2"/>
    <col min="2321" max="2322" width="12.453125" style="2" bestFit="1" customWidth="1"/>
    <col min="2323" max="2323" width="14" style="2" bestFit="1" customWidth="1"/>
    <col min="2324" max="2556" width="8.81640625" style="2"/>
    <col min="2557" max="2557" width="3.81640625" style="2" customWidth="1"/>
    <col min="2558" max="2558" width="8.81640625" style="2"/>
    <col min="2559" max="2559" width="14.453125" style="2" customWidth="1"/>
    <col min="2560" max="2560" width="38.7265625" style="2" customWidth="1"/>
    <col min="2561" max="2565" width="14" style="2" bestFit="1" customWidth="1"/>
    <col min="2566" max="2566" width="10.453125" style="2" bestFit="1" customWidth="1"/>
    <col min="2567" max="2567" width="8.81640625" style="2"/>
    <col min="2568" max="2568" width="11.26953125" style="2" bestFit="1" customWidth="1"/>
    <col min="2569" max="2569" width="5.453125" style="2" bestFit="1" customWidth="1"/>
    <col min="2570" max="2573" width="5" style="2" bestFit="1" customWidth="1"/>
    <col min="2574" max="2574" width="7.453125" style="2" bestFit="1" customWidth="1"/>
    <col min="2575" max="2575" width="10.453125" style="2" bestFit="1" customWidth="1"/>
    <col min="2576" max="2576" width="8.81640625" style="2"/>
    <col min="2577" max="2578" width="12.453125" style="2" bestFit="1" customWidth="1"/>
    <col min="2579" max="2579" width="14" style="2" bestFit="1" customWidth="1"/>
    <col min="2580" max="2812" width="8.81640625" style="2"/>
    <col min="2813" max="2813" width="3.81640625" style="2" customWidth="1"/>
    <col min="2814" max="2814" width="8.81640625" style="2"/>
    <col min="2815" max="2815" width="14.453125" style="2" customWidth="1"/>
    <col min="2816" max="2816" width="38.7265625" style="2" customWidth="1"/>
    <col min="2817" max="2821" width="14" style="2" bestFit="1" customWidth="1"/>
    <col min="2822" max="2822" width="10.453125" style="2" bestFit="1" customWidth="1"/>
    <col min="2823" max="2823" width="8.81640625" style="2"/>
    <col min="2824" max="2824" width="11.26953125" style="2" bestFit="1" customWidth="1"/>
    <col min="2825" max="2825" width="5.453125" style="2" bestFit="1" customWidth="1"/>
    <col min="2826" max="2829" width="5" style="2" bestFit="1" customWidth="1"/>
    <col min="2830" max="2830" width="7.453125" style="2" bestFit="1" customWidth="1"/>
    <col min="2831" max="2831" width="10.453125" style="2" bestFit="1" customWidth="1"/>
    <col min="2832" max="2832" width="8.81640625" style="2"/>
    <col min="2833" max="2834" width="12.453125" style="2" bestFit="1" customWidth="1"/>
    <col min="2835" max="2835" width="14" style="2" bestFit="1" customWidth="1"/>
    <col min="2836" max="3068" width="8.81640625" style="2"/>
    <col min="3069" max="3069" width="3.81640625" style="2" customWidth="1"/>
    <col min="3070" max="3070" width="8.81640625" style="2"/>
    <col min="3071" max="3071" width="14.453125" style="2" customWidth="1"/>
    <col min="3072" max="3072" width="38.7265625" style="2" customWidth="1"/>
    <col min="3073" max="3077" width="14" style="2" bestFit="1" customWidth="1"/>
    <col min="3078" max="3078" width="10.453125" style="2" bestFit="1" customWidth="1"/>
    <col min="3079" max="3079" width="8.81640625" style="2"/>
    <col min="3080" max="3080" width="11.26953125" style="2" bestFit="1" customWidth="1"/>
    <col min="3081" max="3081" width="5.453125" style="2" bestFit="1" customWidth="1"/>
    <col min="3082" max="3085" width="5" style="2" bestFit="1" customWidth="1"/>
    <col min="3086" max="3086" width="7.453125" style="2" bestFit="1" customWidth="1"/>
    <col min="3087" max="3087" width="10.453125" style="2" bestFit="1" customWidth="1"/>
    <col min="3088" max="3088" width="8.81640625" style="2"/>
    <col min="3089" max="3090" width="12.453125" style="2" bestFit="1" customWidth="1"/>
    <col min="3091" max="3091" width="14" style="2" bestFit="1" customWidth="1"/>
    <col min="3092" max="3324" width="8.81640625" style="2"/>
    <col min="3325" max="3325" width="3.81640625" style="2" customWidth="1"/>
    <col min="3326" max="3326" width="8.81640625" style="2"/>
    <col min="3327" max="3327" width="14.453125" style="2" customWidth="1"/>
    <col min="3328" max="3328" width="38.7265625" style="2" customWidth="1"/>
    <col min="3329" max="3333" width="14" style="2" bestFit="1" customWidth="1"/>
    <col min="3334" max="3334" width="10.453125" style="2" bestFit="1" customWidth="1"/>
    <col min="3335" max="3335" width="8.81640625" style="2"/>
    <col min="3336" max="3336" width="11.26953125" style="2" bestFit="1" customWidth="1"/>
    <col min="3337" max="3337" width="5.453125" style="2" bestFit="1" customWidth="1"/>
    <col min="3338" max="3341" width="5" style="2" bestFit="1" customWidth="1"/>
    <col min="3342" max="3342" width="7.453125" style="2" bestFit="1" customWidth="1"/>
    <col min="3343" max="3343" width="10.453125" style="2" bestFit="1" customWidth="1"/>
    <col min="3344" max="3344" width="8.81640625" style="2"/>
    <col min="3345" max="3346" width="12.453125" style="2" bestFit="1" customWidth="1"/>
    <col min="3347" max="3347" width="14" style="2" bestFit="1" customWidth="1"/>
    <col min="3348" max="3580" width="8.81640625" style="2"/>
    <col min="3581" max="3581" width="3.81640625" style="2" customWidth="1"/>
    <col min="3582" max="3582" width="8.81640625" style="2"/>
    <col min="3583" max="3583" width="14.453125" style="2" customWidth="1"/>
    <col min="3584" max="3584" width="38.7265625" style="2" customWidth="1"/>
    <col min="3585" max="3589" width="14" style="2" bestFit="1" customWidth="1"/>
    <col min="3590" max="3590" width="10.453125" style="2" bestFit="1" customWidth="1"/>
    <col min="3591" max="3591" width="8.81640625" style="2"/>
    <col min="3592" max="3592" width="11.26953125" style="2" bestFit="1" customWidth="1"/>
    <col min="3593" max="3593" width="5.453125" style="2" bestFit="1" customWidth="1"/>
    <col min="3594" max="3597" width="5" style="2" bestFit="1" customWidth="1"/>
    <col min="3598" max="3598" width="7.453125" style="2" bestFit="1" customWidth="1"/>
    <col min="3599" max="3599" width="10.453125" style="2" bestFit="1" customWidth="1"/>
    <col min="3600" max="3600" width="8.81640625" style="2"/>
    <col min="3601" max="3602" width="12.453125" style="2" bestFit="1" customWidth="1"/>
    <col min="3603" max="3603" width="14" style="2" bestFit="1" customWidth="1"/>
    <col min="3604" max="3836" width="8.81640625" style="2"/>
    <col min="3837" max="3837" width="3.81640625" style="2" customWidth="1"/>
    <col min="3838" max="3838" width="8.81640625" style="2"/>
    <col min="3839" max="3839" width="14.453125" style="2" customWidth="1"/>
    <col min="3840" max="3840" width="38.7265625" style="2" customWidth="1"/>
    <col min="3841" max="3845" width="14" style="2" bestFit="1" customWidth="1"/>
    <col min="3846" max="3846" width="10.453125" style="2" bestFit="1" customWidth="1"/>
    <col min="3847" max="3847" width="8.81640625" style="2"/>
    <col min="3848" max="3848" width="11.26953125" style="2" bestFit="1" customWidth="1"/>
    <col min="3849" max="3849" width="5.453125" style="2" bestFit="1" customWidth="1"/>
    <col min="3850" max="3853" width="5" style="2" bestFit="1" customWidth="1"/>
    <col min="3854" max="3854" width="7.453125" style="2" bestFit="1" customWidth="1"/>
    <col min="3855" max="3855" width="10.453125" style="2" bestFit="1" customWidth="1"/>
    <col min="3856" max="3856" width="8.81640625" style="2"/>
    <col min="3857" max="3858" width="12.453125" style="2" bestFit="1" customWidth="1"/>
    <col min="3859" max="3859" width="14" style="2" bestFit="1" customWidth="1"/>
    <col min="3860" max="4092" width="8.81640625" style="2"/>
    <col min="4093" max="4093" width="3.81640625" style="2" customWidth="1"/>
    <col min="4094" max="4094" width="8.81640625" style="2"/>
    <col min="4095" max="4095" width="14.453125" style="2" customWidth="1"/>
    <col min="4096" max="4096" width="38.7265625" style="2" customWidth="1"/>
    <col min="4097" max="4101" width="14" style="2" bestFit="1" customWidth="1"/>
    <col min="4102" max="4102" width="10.453125" style="2" bestFit="1" customWidth="1"/>
    <col min="4103" max="4103" width="8.81640625" style="2"/>
    <col min="4104" max="4104" width="11.26953125" style="2" bestFit="1" customWidth="1"/>
    <col min="4105" max="4105" width="5.453125" style="2" bestFit="1" customWidth="1"/>
    <col min="4106" max="4109" width="5" style="2" bestFit="1" customWidth="1"/>
    <col min="4110" max="4110" width="7.453125" style="2" bestFit="1" customWidth="1"/>
    <col min="4111" max="4111" width="10.453125" style="2" bestFit="1" customWidth="1"/>
    <col min="4112" max="4112" width="8.81640625" style="2"/>
    <col min="4113" max="4114" width="12.453125" style="2" bestFit="1" customWidth="1"/>
    <col min="4115" max="4115" width="14" style="2" bestFit="1" customWidth="1"/>
    <col min="4116" max="4348" width="8.81640625" style="2"/>
    <col min="4349" max="4349" width="3.81640625" style="2" customWidth="1"/>
    <col min="4350" max="4350" width="8.81640625" style="2"/>
    <col min="4351" max="4351" width="14.453125" style="2" customWidth="1"/>
    <col min="4352" max="4352" width="38.7265625" style="2" customWidth="1"/>
    <col min="4353" max="4357" width="14" style="2" bestFit="1" customWidth="1"/>
    <col min="4358" max="4358" width="10.453125" style="2" bestFit="1" customWidth="1"/>
    <col min="4359" max="4359" width="8.81640625" style="2"/>
    <col min="4360" max="4360" width="11.26953125" style="2" bestFit="1" customWidth="1"/>
    <col min="4361" max="4361" width="5.453125" style="2" bestFit="1" customWidth="1"/>
    <col min="4362" max="4365" width="5" style="2" bestFit="1" customWidth="1"/>
    <col min="4366" max="4366" width="7.453125" style="2" bestFit="1" customWidth="1"/>
    <col min="4367" max="4367" width="10.453125" style="2" bestFit="1" customWidth="1"/>
    <col min="4368" max="4368" width="8.81640625" style="2"/>
    <col min="4369" max="4370" width="12.453125" style="2" bestFit="1" customWidth="1"/>
    <col min="4371" max="4371" width="14" style="2" bestFit="1" customWidth="1"/>
    <col min="4372" max="4604" width="8.81640625" style="2"/>
    <col min="4605" max="4605" width="3.81640625" style="2" customWidth="1"/>
    <col min="4606" max="4606" width="8.81640625" style="2"/>
    <col min="4607" max="4607" width="14.453125" style="2" customWidth="1"/>
    <col min="4608" max="4608" width="38.7265625" style="2" customWidth="1"/>
    <col min="4609" max="4613" width="14" style="2" bestFit="1" customWidth="1"/>
    <col min="4614" max="4614" width="10.453125" style="2" bestFit="1" customWidth="1"/>
    <col min="4615" max="4615" width="8.81640625" style="2"/>
    <col min="4616" max="4616" width="11.26953125" style="2" bestFit="1" customWidth="1"/>
    <col min="4617" max="4617" width="5.453125" style="2" bestFit="1" customWidth="1"/>
    <col min="4618" max="4621" width="5" style="2" bestFit="1" customWidth="1"/>
    <col min="4622" max="4622" width="7.453125" style="2" bestFit="1" customWidth="1"/>
    <col min="4623" max="4623" width="10.453125" style="2" bestFit="1" customWidth="1"/>
    <col min="4624" max="4624" width="8.81640625" style="2"/>
    <col min="4625" max="4626" width="12.453125" style="2" bestFit="1" customWidth="1"/>
    <col min="4627" max="4627" width="14" style="2" bestFit="1" customWidth="1"/>
    <col min="4628" max="4860" width="8.81640625" style="2"/>
    <col min="4861" max="4861" width="3.81640625" style="2" customWidth="1"/>
    <col min="4862" max="4862" width="8.81640625" style="2"/>
    <col min="4863" max="4863" width="14.453125" style="2" customWidth="1"/>
    <col min="4864" max="4864" width="38.7265625" style="2" customWidth="1"/>
    <col min="4865" max="4869" width="14" style="2" bestFit="1" customWidth="1"/>
    <col min="4870" max="4870" width="10.453125" style="2" bestFit="1" customWidth="1"/>
    <col min="4871" max="4871" width="8.81640625" style="2"/>
    <col min="4872" max="4872" width="11.26953125" style="2" bestFit="1" customWidth="1"/>
    <col min="4873" max="4873" width="5.453125" style="2" bestFit="1" customWidth="1"/>
    <col min="4874" max="4877" width="5" style="2" bestFit="1" customWidth="1"/>
    <col min="4878" max="4878" width="7.453125" style="2" bestFit="1" customWidth="1"/>
    <col min="4879" max="4879" width="10.453125" style="2" bestFit="1" customWidth="1"/>
    <col min="4880" max="4880" width="8.81640625" style="2"/>
    <col min="4881" max="4882" width="12.453125" style="2" bestFit="1" customWidth="1"/>
    <col min="4883" max="4883" width="14" style="2" bestFit="1" customWidth="1"/>
    <col min="4884" max="5116" width="8.81640625" style="2"/>
    <col min="5117" max="5117" width="3.81640625" style="2" customWidth="1"/>
    <col min="5118" max="5118" width="8.81640625" style="2"/>
    <col min="5119" max="5119" width="14.453125" style="2" customWidth="1"/>
    <col min="5120" max="5120" width="38.7265625" style="2" customWidth="1"/>
    <col min="5121" max="5125" width="14" style="2" bestFit="1" customWidth="1"/>
    <col min="5126" max="5126" width="10.453125" style="2" bestFit="1" customWidth="1"/>
    <col min="5127" max="5127" width="8.81640625" style="2"/>
    <col min="5128" max="5128" width="11.26953125" style="2" bestFit="1" customWidth="1"/>
    <col min="5129" max="5129" width="5.453125" style="2" bestFit="1" customWidth="1"/>
    <col min="5130" max="5133" width="5" style="2" bestFit="1" customWidth="1"/>
    <col min="5134" max="5134" width="7.453125" style="2" bestFit="1" customWidth="1"/>
    <col min="5135" max="5135" width="10.453125" style="2" bestFit="1" customWidth="1"/>
    <col min="5136" max="5136" width="8.81640625" style="2"/>
    <col min="5137" max="5138" width="12.453125" style="2" bestFit="1" customWidth="1"/>
    <col min="5139" max="5139" width="14" style="2" bestFit="1" customWidth="1"/>
    <col min="5140" max="5372" width="8.81640625" style="2"/>
    <col min="5373" max="5373" width="3.81640625" style="2" customWidth="1"/>
    <col min="5374" max="5374" width="8.81640625" style="2"/>
    <col min="5375" max="5375" width="14.453125" style="2" customWidth="1"/>
    <col min="5376" max="5376" width="38.7265625" style="2" customWidth="1"/>
    <col min="5377" max="5381" width="14" style="2" bestFit="1" customWidth="1"/>
    <col min="5382" max="5382" width="10.453125" style="2" bestFit="1" customWidth="1"/>
    <col min="5383" max="5383" width="8.81640625" style="2"/>
    <col min="5384" max="5384" width="11.26953125" style="2" bestFit="1" customWidth="1"/>
    <col min="5385" max="5385" width="5.453125" style="2" bestFit="1" customWidth="1"/>
    <col min="5386" max="5389" width="5" style="2" bestFit="1" customWidth="1"/>
    <col min="5390" max="5390" width="7.453125" style="2" bestFit="1" customWidth="1"/>
    <col min="5391" max="5391" width="10.453125" style="2" bestFit="1" customWidth="1"/>
    <col min="5392" max="5392" width="8.81640625" style="2"/>
    <col min="5393" max="5394" width="12.453125" style="2" bestFit="1" customWidth="1"/>
    <col min="5395" max="5395" width="14" style="2" bestFit="1" customWidth="1"/>
    <col min="5396" max="5628" width="8.81640625" style="2"/>
    <col min="5629" max="5629" width="3.81640625" style="2" customWidth="1"/>
    <col min="5630" max="5630" width="8.81640625" style="2"/>
    <col min="5631" max="5631" width="14.453125" style="2" customWidth="1"/>
    <col min="5632" max="5632" width="38.7265625" style="2" customWidth="1"/>
    <col min="5633" max="5637" width="14" style="2" bestFit="1" customWidth="1"/>
    <col min="5638" max="5638" width="10.453125" style="2" bestFit="1" customWidth="1"/>
    <col min="5639" max="5639" width="8.81640625" style="2"/>
    <col min="5640" max="5640" width="11.26953125" style="2" bestFit="1" customWidth="1"/>
    <col min="5641" max="5641" width="5.453125" style="2" bestFit="1" customWidth="1"/>
    <col min="5642" max="5645" width="5" style="2" bestFit="1" customWidth="1"/>
    <col min="5646" max="5646" width="7.453125" style="2" bestFit="1" customWidth="1"/>
    <col min="5647" max="5647" width="10.453125" style="2" bestFit="1" customWidth="1"/>
    <col min="5648" max="5648" width="8.81640625" style="2"/>
    <col min="5649" max="5650" width="12.453125" style="2" bestFit="1" customWidth="1"/>
    <col min="5651" max="5651" width="14" style="2" bestFit="1" customWidth="1"/>
    <col min="5652" max="5884" width="8.81640625" style="2"/>
    <col min="5885" max="5885" width="3.81640625" style="2" customWidth="1"/>
    <col min="5886" max="5886" width="8.81640625" style="2"/>
    <col min="5887" max="5887" width="14.453125" style="2" customWidth="1"/>
    <col min="5888" max="5888" width="38.7265625" style="2" customWidth="1"/>
    <col min="5889" max="5893" width="14" style="2" bestFit="1" customWidth="1"/>
    <col min="5894" max="5894" width="10.453125" style="2" bestFit="1" customWidth="1"/>
    <col min="5895" max="5895" width="8.81640625" style="2"/>
    <col min="5896" max="5896" width="11.26953125" style="2" bestFit="1" customWidth="1"/>
    <col min="5897" max="5897" width="5.453125" style="2" bestFit="1" customWidth="1"/>
    <col min="5898" max="5901" width="5" style="2" bestFit="1" customWidth="1"/>
    <col min="5902" max="5902" width="7.453125" style="2" bestFit="1" customWidth="1"/>
    <col min="5903" max="5903" width="10.453125" style="2" bestFit="1" customWidth="1"/>
    <col min="5904" max="5904" width="8.81640625" style="2"/>
    <col min="5905" max="5906" width="12.453125" style="2" bestFit="1" customWidth="1"/>
    <col min="5907" max="5907" width="14" style="2" bestFit="1" customWidth="1"/>
    <col min="5908" max="6140" width="8.81640625" style="2"/>
    <col min="6141" max="6141" width="3.81640625" style="2" customWidth="1"/>
    <col min="6142" max="6142" width="8.81640625" style="2"/>
    <col min="6143" max="6143" width="14.453125" style="2" customWidth="1"/>
    <col min="6144" max="6144" width="38.7265625" style="2" customWidth="1"/>
    <col min="6145" max="6149" width="14" style="2" bestFit="1" customWidth="1"/>
    <col min="6150" max="6150" width="10.453125" style="2" bestFit="1" customWidth="1"/>
    <col min="6151" max="6151" width="8.81640625" style="2"/>
    <col min="6152" max="6152" width="11.26953125" style="2" bestFit="1" customWidth="1"/>
    <col min="6153" max="6153" width="5.453125" style="2" bestFit="1" customWidth="1"/>
    <col min="6154" max="6157" width="5" style="2" bestFit="1" customWidth="1"/>
    <col min="6158" max="6158" width="7.453125" style="2" bestFit="1" customWidth="1"/>
    <col min="6159" max="6159" width="10.453125" style="2" bestFit="1" customWidth="1"/>
    <col min="6160" max="6160" width="8.81640625" style="2"/>
    <col min="6161" max="6162" width="12.453125" style="2" bestFit="1" customWidth="1"/>
    <col min="6163" max="6163" width="14" style="2" bestFit="1" customWidth="1"/>
    <col min="6164" max="6396" width="8.81640625" style="2"/>
    <col min="6397" max="6397" width="3.81640625" style="2" customWidth="1"/>
    <col min="6398" max="6398" width="8.81640625" style="2"/>
    <col min="6399" max="6399" width="14.453125" style="2" customWidth="1"/>
    <col min="6400" max="6400" width="38.7265625" style="2" customWidth="1"/>
    <col min="6401" max="6405" width="14" style="2" bestFit="1" customWidth="1"/>
    <col min="6406" max="6406" width="10.453125" style="2" bestFit="1" customWidth="1"/>
    <col min="6407" max="6407" width="8.81640625" style="2"/>
    <col min="6408" max="6408" width="11.26953125" style="2" bestFit="1" customWidth="1"/>
    <col min="6409" max="6409" width="5.453125" style="2" bestFit="1" customWidth="1"/>
    <col min="6410" max="6413" width="5" style="2" bestFit="1" customWidth="1"/>
    <col min="6414" max="6414" width="7.453125" style="2" bestFit="1" customWidth="1"/>
    <col min="6415" max="6415" width="10.453125" style="2" bestFit="1" customWidth="1"/>
    <col min="6416" max="6416" width="8.81640625" style="2"/>
    <col min="6417" max="6418" width="12.453125" style="2" bestFit="1" customWidth="1"/>
    <col min="6419" max="6419" width="14" style="2" bestFit="1" customWidth="1"/>
    <col min="6420" max="6652" width="8.81640625" style="2"/>
    <col min="6653" max="6653" width="3.81640625" style="2" customWidth="1"/>
    <col min="6654" max="6654" width="8.81640625" style="2"/>
    <col min="6655" max="6655" width="14.453125" style="2" customWidth="1"/>
    <col min="6656" max="6656" width="38.7265625" style="2" customWidth="1"/>
    <col min="6657" max="6661" width="14" style="2" bestFit="1" customWidth="1"/>
    <col min="6662" max="6662" width="10.453125" style="2" bestFit="1" customWidth="1"/>
    <col min="6663" max="6663" width="8.81640625" style="2"/>
    <col min="6664" max="6664" width="11.26953125" style="2" bestFit="1" customWidth="1"/>
    <col min="6665" max="6665" width="5.453125" style="2" bestFit="1" customWidth="1"/>
    <col min="6666" max="6669" width="5" style="2" bestFit="1" customWidth="1"/>
    <col min="6670" max="6670" width="7.453125" style="2" bestFit="1" customWidth="1"/>
    <col min="6671" max="6671" width="10.453125" style="2" bestFit="1" customWidth="1"/>
    <col min="6672" max="6672" width="8.81640625" style="2"/>
    <col min="6673" max="6674" width="12.453125" style="2" bestFit="1" customWidth="1"/>
    <col min="6675" max="6675" width="14" style="2" bestFit="1" customWidth="1"/>
    <col min="6676" max="6908" width="8.81640625" style="2"/>
    <col min="6909" max="6909" width="3.81640625" style="2" customWidth="1"/>
    <col min="6910" max="6910" width="8.81640625" style="2"/>
    <col min="6911" max="6911" width="14.453125" style="2" customWidth="1"/>
    <col min="6912" max="6912" width="38.7265625" style="2" customWidth="1"/>
    <col min="6913" max="6917" width="14" style="2" bestFit="1" customWidth="1"/>
    <col min="6918" max="6918" width="10.453125" style="2" bestFit="1" customWidth="1"/>
    <col min="6919" max="6919" width="8.81640625" style="2"/>
    <col min="6920" max="6920" width="11.26953125" style="2" bestFit="1" customWidth="1"/>
    <col min="6921" max="6921" width="5.453125" style="2" bestFit="1" customWidth="1"/>
    <col min="6922" max="6925" width="5" style="2" bestFit="1" customWidth="1"/>
    <col min="6926" max="6926" width="7.453125" style="2" bestFit="1" customWidth="1"/>
    <col min="6927" max="6927" width="10.453125" style="2" bestFit="1" customWidth="1"/>
    <col min="6928" max="6928" width="8.81640625" style="2"/>
    <col min="6929" max="6930" width="12.453125" style="2" bestFit="1" customWidth="1"/>
    <col min="6931" max="6931" width="14" style="2" bestFit="1" customWidth="1"/>
    <col min="6932" max="7164" width="8.81640625" style="2"/>
    <col min="7165" max="7165" width="3.81640625" style="2" customWidth="1"/>
    <col min="7166" max="7166" width="8.81640625" style="2"/>
    <col min="7167" max="7167" width="14.453125" style="2" customWidth="1"/>
    <col min="7168" max="7168" width="38.7265625" style="2" customWidth="1"/>
    <col min="7169" max="7173" width="14" style="2" bestFit="1" customWidth="1"/>
    <col min="7174" max="7174" width="10.453125" style="2" bestFit="1" customWidth="1"/>
    <col min="7175" max="7175" width="8.81640625" style="2"/>
    <col min="7176" max="7176" width="11.26953125" style="2" bestFit="1" customWidth="1"/>
    <col min="7177" max="7177" width="5.453125" style="2" bestFit="1" customWidth="1"/>
    <col min="7178" max="7181" width="5" style="2" bestFit="1" customWidth="1"/>
    <col min="7182" max="7182" width="7.453125" style="2" bestFit="1" customWidth="1"/>
    <col min="7183" max="7183" width="10.453125" style="2" bestFit="1" customWidth="1"/>
    <col min="7184" max="7184" width="8.81640625" style="2"/>
    <col min="7185" max="7186" width="12.453125" style="2" bestFit="1" customWidth="1"/>
    <col min="7187" max="7187" width="14" style="2" bestFit="1" customWidth="1"/>
    <col min="7188" max="7420" width="8.81640625" style="2"/>
    <col min="7421" max="7421" width="3.81640625" style="2" customWidth="1"/>
    <col min="7422" max="7422" width="8.81640625" style="2"/>
    <col min="7423" max="7423" width="14.453125" style="2" customWidth="1"/>
    <col min="7424" max="7424" width="38.7265625" style="2" customWidth="1"/>
    <col min="7425" max="7429" width="14" style="2" bestFit="1" customWidth="1"/>
    <col min="7430" max="7430" width="10.453125" style="2" bestFit="1" customWidth="1"/>
    <col min="7431" max="7431" width="8.81640625" style="2"/>
    <col min="7432" max="7432" width="11.26953125" style="2" bestFit="1" customWidth="1"/>
    <col min="7433" max="7433" width="5.453125" style="2" bestFit="1" customWidth="1"/>
    <col min="7434" max="7437" width="5" style="2" bestFit="1" customWidth="1"/>
    <col min="7438" max="7438" width="7.453125" style="2" bestFit="1" customWidth="1"/>
    <col min="7439" max="7439" width="10.453125" style="2" bestFit="1" customWidth="1"/>
    <col min="7440" max="7440" width="8.81640625" style="2"/>
    <col min="7441" max="7442" width="12.453125" style="2" bestFit="1" customWidth="1"/>
    <col min="7443" max="7443" width="14" style="2" bestFit="1" customWidth="1"/>
    <col min="7444" max="7676" width="8.81640625" style="2"/>
    <col min="7677" max="7677" width="3.81640625" style="2" customWidth="1"/>
    <col min="7678" max="7678" width="8.81640625" style="2"/>
    <col min="7679" max="7679" width="14.453125" style="2" customWidth="1"/>
    <col min="7680" max="7680" width="38.7265625" style="2" customWidth="1"/>
    <col min="7681" max="7685" width="14" style="2" bestFit="1" customWidth="1"/>
    <col min="7686" max="7686" width="10.453125" style="2" bestFit="1" customWidth="1"/>
    <col min="7687" max="7687" width="8.81640625" style="2"/>
    <col min="7688" max="7688" width="11.26953125" style="2" bestFit="1" customWidth="1"/>
    <col min="7689" max="7689" width="5.453125" style="2" bestFit="1" customWidth="1"/>
    <col min="7690" max="7693" width="5" style="2" bestFit="1" customWidth="1"/>
    <col min="7694" max="7694" width="7.453125" style="2" bestFit="1" customWidth="1"/>
    <col min="7695" max="7695" width="10.453125" style="2" bestFit="1" customWidth="1"/>
    <col min="7696" max="7696" width="8.81640625" style="2"/>
    <col min="7697" max="7698" width="12.453125" style="2" bestFit="1" customWidth="1"/>
    <col min="7699" max="7699" width="14" style="2" bestFit="1" customWidth="1"/>
    <col min="7700" max="7932" width="8.81640625" style="2"/>
    <col min="7933" max="7933" width="3.81640625" style="2" customWidth="1"/>
    <col min="7934" max="7934" width="8.81640625" style="2"/>
    <col min="7935" max="7935" width="14.453125" style="2" customWidth="1"/>
    <col min="7936" max="7936" width="38.7265625" style="2" customWidth="1"/>
    <col min="7937" max="7941" width="14" style="2" bestFit="1" customWidth="1"/>
    <col min="7942" max="7942" width="10.453125" style="2" bestFit="1" customWidth="1"/>
    <col min="7943" max="7943" width="8.81640625" style="2"/>
    <col min="7944" max="7944" width="11.26953125" style="2" bestFit="1" customWidth="1"/>
    <col min="7945" max="7945" width="5.453125" style="2" bestFit="1" customWidth="1"/>
    <col min="7946" max="7949" width="5" style="2" bestFit="1" customWidth="1"/>
    <col min="7950" max="7950" width="7.453125" style="2" bestFit="1" customWidth="1"/>
    <col min="7951" max="7951" width="10.453125" style="2" bestFit="1" customWidth="1"/>
    <col min="7952" max="7952" width="8.81640625" style="2"/>
    <col min="7953" max="7954" width="12.453125" style="2" bestFit="1" customWidth="1"/>
    <col min="7955" max="7955" width="14" style="2" bestFit="1" customWidth="1"/>
    <col min="7956" max="8188" width="8.81640625" style="2"/>
    <col min="8189" max="8189" width="3.81640625" style="2" customWidth="1"/>
    <col min="8190" max="8190" width="8.81640625" style="2"/>
    <col min="8191" max="8191" width="14.453125" style="2" customWidth="1"/>
    <col min="8192" max="8192" width="38.7265625" style="2" customWidth="1"/>
    <col min="8193" max="8197" width="14" style="2" bestFit="1" customWidth="1"/>
    <col min="8198" max="8198" width="10.453125" style="2" bestFit="1" customWidth="1"/>
    <col min="8199" max="8199" width="8.81640625" style="2"/>
    <col min="8200" max="8200" width="11.26953125" style="2" bestFit="1" customWidth="1"/>
    <col min="8201" max="8201" width="5.453125" style="2" bestFit="1" customWidth="1"/>
    <col min="8202" max="8205" width="5" style="2" bestFit="1" customWidth="1"/>
    <col min="8206" max="8206" width="7.453125" style="2" bestFit="1" customWidth="1"/>
    <col min="8207" max="8207" width="10.453125" style="2" bestFit="1" customWidth="1"/>
    <col min="8208" max="8208" width="8.81640625" style="2"/>
    <col min="8209" max="8210" width="12.453125" style="2" bestFit="1" customWidth="1"/>
    <col min="8211" max="8211" width="14" style="2" bestFit="1" customWidth="1"/>
    <col min="8212" max="8444" width="8.81640625" style="2"/>
    <col min="8445" max="8445" width="3.81640625" style="2" customWidth="1"/>
    <col min="8446" max="8446" width="8.81640625" style="2"/>
    <col min="8447" max="8447" width="14.453125" style="2" customWidth="1"/>
    <col min="8448" max="8448" width="38.7265625" style="2" customWidth="1"/>
    <col min="8449" max="8453" width="14" style="2" bestFit="1" customWidth="1"/>
    <col min="8454" max="8454" width="10.453125" style="2" bestFit="1" customWidth="1"/>
    <col min="8455" max="8455" width="8.81640625" style="2"/>
    <col min="8456" max="8456" width="11.26953125" style="2" bestFit="1" customWidth="1"/>
    <col min="8457" max="8457" width="5.453125" style="2" bestFit="1" customWidth="1"/>
    <col min="8458" max="8461" width="5" style="2" bestFit="1" customWidth="1"/>
    <col min="8462" max="8462" width="7.453125" style="2" bestFit="1" customWidth="1"/>
    <col min="8463" max="8463" width="10.453125" style="2" bestFit="1" customWidth="1"/>
    <col min="8464" max="8464" width="8.81640625" style="2"/>
    <col min="8465" max="8466" width="12.453125" style="2" bestFit="1" customWidth="1"/>
    <col min="8467" max="8467" width="14" style="2" bestFit="1" customWidth="1"/>
    <col min="8468" max="8700" width="8.81640625" style="2"/>
    <col min="8701" max="8701" width="3.81640625" style="2" customWidth="1"/>
    <col min="8702" max="8702" width="8.81640625" style="2"/>
    <col min="8703" max="8703" width="14.453125" style="2" customWidth="1"/>
    <col min="8704" max="8704" width="38.7265625" style="2" customWidth="1"/>
    <col min="8705" max="8709" width="14" style="2" bestFit="1" customWidth="1"/>
    <col min="8710" max="8710" width="10.453125" style="2" bestFit="1" customWidth="1"/>
    <col min="8711" max="8711" width="8.81640625" style="2"/>
    <col min="8712" max="8712" width="11.26953125" style="2" bestFit="1" customWidth="1"/>
    <col min="8713" max="8713" width="5.453125" style="2" bestFit="1" customWidth="1"/>
    <col min="8714" max="8717" width="5" style="2" bestFit="1" customWidth="1"/>
    <col min="8718" max="8718" width="7.453125" style="2" bestFit="1" customWidth="1"/>
    <col min="8719" max="8719" width="10.453125" style="2" bestFit="1" customWidth="1"/>
    <col min="8720" max="8720" width="8.81640625" style="2"/>
    <col min="8721" max="8722" width="12.453125" style="2" bestFit="1" customWidth="1"/>
    <col min="8723" max="8723" width="14" style="2" bestFit="1" customWidth="1"/>
    <col min="8724" max="8956" width="8.81640625" style="2"/>
    <col min="8957" max="8957" width="3.81640625" style="2" customWidth="1"/>
    <col min="8958" max="8958" width="8.81640625" style="2"/>
    <col min="8959" max="8959" width="14.453125" style="2" customWidth="1"/>
    <col min="8960" max="8960" width="38.7265625" style="2" customWidth="1"/>
    <col min="8961" max="8965" width="14" style="2" bestFit="1" customWidth="1"/>
    <col min="8966" max="8966" width="10.453125" style="2" bestFit="1" customWidth="1"/>
    <col min="8967" max="8967" width="8.81640625" style="2"/>
    <col min="8968" max="8968" width="11.26953125" style="2" bestFit="1" customWidth="1"/>
    <col min="8969" max="8969" width="5.453125" style="2" bestFit="1" customWidth="1"/>
    <col min="8970" max="8973" width="5" style="2" bestFit="1" customWidth="1"/>
    <col min="8974" max="8974" width="7.453125" style="2" bestFit="1" customWidth="1"/>
    <col min="8975" max="8975" width="10.453125" style="2" bestFit="1" customWidth="1"/>
    <col min="8976" max="8976" width="8.81640625" style="2"/>
    <col min="8977" max="8978" width="12.453125" style="2" bestFit="1" customWidth="1"/>
    <col min="8979" max="8979" width="14" style="2" bestFit="1" customWidth="1"/>
    <col min="8980" max="9212" width="8.81640625" style="2"/>
    <col min="9213" max="9213" width="3.81640625" style="2" customWidth="1"/>
    <col min="9214" max="9214" width="8.81640625" style="2"/>
    <col min="9215" max="9215" width="14.453125" style="2" customWidth="1"/>
    <col min="9216" max="9216" width="38.7265625" style="2" customWidth="1"/>
    <col min="9217" max="9221" width="14" style="2" bestFit="1" customWidth="1"/>
    <col min="9222" max="9222" width="10.453125" style="2" bestFit="1" customWidth="1"/>
    <col min="9223" max="9223" width="8.81640625" style="2"/>
    <col min="9224" max="9224" width="11.26953125" style="2" bestFit="1" customWidth="1"/>
    <col min="9225" max="9225" width="5.453125" style="2" bestFit="1" customWidth="1"/>
    <col min="9226" max="9229" width="5" style="2" bestFit="1" customWidth="1"/>
    <col min="9230" max="9230" width="7.453125" style="2" bestFit="1" customWidth="1"/>
    <col min="9231" max="9231" width="10.453125" style="2" bestFit="1" customWidth="1"/>
    <col min="9232" max="9232" width="8.81640625" style="2"/>
    <col min="9233" max="9234" width="12.453125" style="2" bestFit="1" customWidth="1"/>
    <col min="9235" max="9235" width="14" style="2" bestFit="1" customWidth="1"/>
    <col min="9236" max="9468" width="8.81640625" style="2"/>
    <col min="9469" max="9469" width="3.81640625" style="2" customWidth="1"/>
    <col min="9470" max="9470" width="8.81640625" style="2"/>
    <col min="9471" max="9471" width="14.453125" style="2" customWidth="1"/>
    <col min="9472" max="9472" width="38.7265625" style="2" customWidth="1"/>
    <col min="9473" max="9477" width="14" style="2" bestFit="1" customWidth="1"/>
    <col min="9478" max="9478" width="10.453125" style="2" bestFit="1" customWidth="1"/>
    <col min="9479" max="9479" width="8.81640625" style="2"/>
    <col min="9480" max="9480" width="11.26953125" style="2" bestFit="1" customWidth="1"/>
    <col min="9481" max="9481" width="5.453125" style="2" bestFit="1" customWidth="1"/>
    <col min="9482" max="9485" width="5" style="2" bestFit="1" customWidth="1"/>
    <col min="9486" max="9486" width="7.453125" style="2" bestFit="1" customWidth="1"/>
    <col min="9487" max="9487" width="10.453125" style="2" bestFit="1" customWidth="1"/>
    <col min="9488" max="9488" width="8.81640625" style="2"/>
    <col min="9489" max="9490" width="12.453125" style="2" bestFit="1" customWidth="1"/>
    <col min="9491" max="9491" width="14" style="2" bestFit="1" customWidth="1"/>
    <col min="9492" max="9724" width="8.81640625" style="2"/>
    <col min="9725" max="9725" width="3.81640625" style="2" customWidth="1"/>
    <col min="9726" max="9726" width="8.81640625" style="2"/>
    <col min="9727" max="9727" width="14.453125" style="2" customWidth="1"/>
    <col min="9728" max="9728" width="38.7265625" style="2" customWidth="1"/>
    <col min="9729" max="9733" width="14" style="2" bestFit="1" customWidth="1"/>
    <col min="9734" max="9734" width="10.453125" style="2" bestFit="1" customWidth="1"/>
    <col min="9735" max="9735" width="8.81640625" style="2"/>
    <col min="9736" max="9736" width="11.26953125" style="2" bestFit="1" customWidth="1"/>
    <col min="9737" max="9737" width="5.453125" style="2" bestFit="1" customWidth="1"/>
    <col min="9738" max="9741" width="5" style="2" bestFit="1" customWidth="1"/>
    <col min="9742" max="9742" width="7.453125" style="2" bestFit="1" customWidth="1"/>
    <col min="9743" max="9743" width="10.453125" style="2" bestFit="1" customWidth="1"/>
    <col min="9744" max="9744" width="8.81640625" style="2"/>
    <col min="9745" max="9746" width="12.453125" style="2" bestFit="1" customWidth="1"/>
    <col min="9747" max="9747" width="14" style="2" bestFit="1" customWidth="1"/>
    <col min="9748" max="9980" width="8.81640625" style="2"/>
    <col min="9981" max="9981" width="3.81640625" style="2" customWidth="1"/>
    <col min="9982" max="9982" width="8.81640625" style="2"/>
    <col min="9983" max="9983" width="14.453125" style="2" customWidth="1"/>
    <col min="9984" max="9984" width="38.7265625" style="2" customWidth="1"/>
    <col min="9985" max="9989" width="14" style="2" bestFit="1" customWidth="1"/>
    <col min="9990" max="9990" width="10.453125" style="2" bestFit="1" customWidth="1"/>
    <col min="9991" max="9991" width="8.81640625" style="2"/>
    <col min="9992" max="9992" width="11.26953125" style="2" bestFit="1" customWidth="1"/>
    <col min="9993" max="9993" width="5.453125" style="2" bestFit="1" customWidth="1"/>
    <col min="9994" max="9997" width="5" style="2" bestFit="1" customWidth="1"/>
    <col min="9998" max="9998" width="7.453125" style="2" bestFit="1" customWidth="1"/>
    <col min="9999" max="9999" width="10.453125" style="2" bestFit="1" customWidth="1"/>
    <col min="10000" max="10000" width="8.81640625" style="2"/>
    <col min="10001" max="10002" width="12.453125" style="2" bestFit="1" customWidth="1"/>
    <col min="10003" max="10003" width="14" style="2" bestFit="1" customWidth="1"/>
    <col min="10004" max="10236" width="8.81640625" style="2"/>
    <col min="10237" max="10237" width="3.81640625" style="2" customWidth="1"/>
    <col min="10238" max="10238" width="8.81640625" style="2"/>
    <col min="10239" max="10239" width="14.453125" style="2" customWidth="1"/>
    <col min="10240" max="10240" width="38.7265625" style="2" customWidth="1"/>
    <col min="10241" max="10245" width="14" style="2" bestFit="1" customWidth="1"/>
    <col min="10246" max="10246" width="10.453125" style="2" bestFit="1" customWidth="1"/>
    <col min="10247" max="10247" width="8.81640625" style="2"/>
    <col min="10248" max="10248" width="11.26953125" style="2" bestFit="1" customWidth="1"/>
    <col min="10249" max="10249" width="5.453125" style="2" bestFit="1" customWidth="1"/>
    <col min="10250" max="10253" width="5" style="2" bestFit="1" customWidth="1"/>
    <col min="10254" max="10254" width="7.453125" style="2" bestFit="1" customWidth="1"/>
    <col min="10255" max="10255" width="10.453125" style="2" bestFit="1" customWidth="1"/>
    <col min="10256" max="10256" width="8.81640625" style="2"/>
    <col min="10257" max="10258" width="12.453125" style="2" bestFit="1" customWidth="1"/>
    <col min="10259" max="10259" width="14" style="2" bestFit="1" customWidth="1"/>
    <col min="10260" max="10492" width="8.81640625" style="2"/>
    <col min="10493" max="10493" width="3.81640625" style="2" customWidth="1"/>
    <col min="10494" max="10494" width="8.81640625" style="2"/>
    <col min="10495" max="10495" width="14.453125" style="2" customWidth="1"/>
    <col min="10496" max="10496" width="38.7265625" style="2" customWidth="1"/>
    <col min="10497" max="10501" width="14" style="2" bestFit="1" customWidth="1"/>
    <col min="10502" max="10502" width="10.453125" style="2" bestFit="1" customWidth="1"/>
    <col min="10503" max="10503" width="8.81640625" style="2"/>
    <col min="10504" max="10504" width="11.26953125" style="2" bestFit="1" customWidth="1"/>
    <col min="10505" max="10505" width="5.453125" style="2" bestFit="1" customWidth="1"/>
    <col min="10506" max="10509" width="5" style="2" bestFit="1" customWidth="1"/>
    <col min="10510" max="10510" width="7.453125" style="2" bestFit="1" customWidth="1"/>
    <col min="10511" max="10511" width="10.453125" style="2" bestFit="1" customWidth="1"/>
    <col min="10512" max="10512" width="8.81640625" style="2"/>
    <col min="10513" max="10514" width="12.453125" style="2" bestFit="1" customWidth="1"/>
    <col min="10515" max="10515" width="14" style="2" bestFit="1" customWidth="1"/>
    <col min="10516" max="10748" width="8.81640625" style="2"/>
    <col min="10749" max="10749" width="3.81640625" style="2" customWidth="1"/>
    <col min="10750" max="10750" width="8.81640625" style="2"/>
    <col min="10751" max="10751" width="14.453125" style="2" customWidth="1"/>
    <col min="10752" max="10752" width="38.7265625" style="2" customWidth="1"/>
    <col min="10753" max="10757" width="14" style="2" bestFit="1" customWidth="1"/>
    <col min="10758" max="10758" width="10.453125" style="2" bestFit="1" customWidth="1"/>
    <col min="10759" max="10759" width="8.81640625" style="2"/>
    <col min="10760" max="10760" width="11.26953125" style="2" bestFit="1" customWidth="1"/>
    <col min="10761" max="10761" width="5.453125" style="2" bestFit="1" customWidth="1"/>
    <col min="10762" max="10765" width="5" style="2" bestFit="1" customWidth="1"/>
    <col min="10766" max="10766" width="7.453125" style="2" bestFit="1" customWidth="1"/>
    <col min="10767" max="10767" width="10.453125" style="2" bestFit="1" customWidth="1"/>
    <col min="10768" max="10768" width="8.81640625" style="2"/>
    <col min="10769" max="10770" width="12.453125" style="2" bestFit="1" customWidth="1"/>
    <col min="10771" max="10771" width="14" style="2" bestFit="1" customWidth="1"/>
    <col min="10772" max="11004" width="8.81640625" style="2"/>
    <col min="11005" max="11005" width="3.81640625" style="2" customWidth="1"/>
    <col min="11006" max="11006" width="8.81640625" style="2"/>
    <col min="11007" max="11007" width="14.453125" style="2" customWidth="1"/>
    <col min="11008" max="11008" width="38.7265625" style="2" customWidth="1"/>
    <col min="11009" max="11013" width="14" style="2" bestFit="1" customWidth="1"/>
    <col min="11014" max="11014" width="10.453125" style="2" bestFit="1" customWidth="1"/>
    <col min="11015" max="11015" width="8.81640625" style="2"/>
    <col min="11016" max="11016" width="11.26953125" style="2" bestFit="1" customWidth="1"/>
    <col min="11017" max="11017" width="5.453125" style="2" bestFit="1" customWidth="1"/>
    <col min="11018" max="11021" width="5" style="2" bestFit="1" customWidth="1"/>
    <col min="11022" max="11022" width="7.453125" style="2" bestFit="1" customWidth="1"/>
    <col min="11023" max="11023" width="10.453125" style="2" bestFit="1" customWidth="1"/>
    <col min="11024" max="11024" width="8.81640625" style="2"/>
    <col min="11025" max="11026" width="12.453125" style="2" bestFit="1" customWidth="1"/>
    <col min="11027" max="11027" width="14" style="2" bestFit="1" customWidth="1"/>
    <col min="11028" max="11260" width="8.81640625" style="2"/>
    <col min="11261" max="11261" width="3.81640625" style="2" customWidth="1"/>
    <col min="11262" max="11262" width="8.81640625" style="2"/>
    <col min="11263" max="11263" width="14.453125" style="2" customWidth="1"/>
    <col min="11264" max="11264" width="38.7265625" style="2" customWidth="1"/>
    <col min="11265" max="11269" width="14" style="2" bestFit="1" customWidth="1"/>
    <col min="11270" max="11270" width="10.453125" style="2" bestFit="1" customWidth="1"/>
    <col min="11271" max="11271" width="8.81640625" style="2"/>
    <col min="11272" max="11272" width="11.26953125" style="2" bestFit="1" customWidth="1"/>
    <col min="11273" max="11273" width="5.453125" style="2" bestFit="1" customWidth="1"/>
    <col min="11274" max="11277" width="5" style="2" bestFit="1" customWidth="1"/>
    <col min="11278" max="11278" width="7.453125" style="2" bestFit="1" customWidth="1"/>
    <col min="11279" max="11279" width="10.453125" style="2" bestFit="1" customWidth="1"/>
    <col min="11280" max="11280" width="8.81640625" style="2"/>
    <col min="11281" max="11282" width="12.453125" style="2" bestFit="1" customWidth="1"/>
    <col min="11283" max="11283" width="14" style="2" bestFit="1" customWidth="1"/>
    <col min="11284" max="11516" width="8.81640625" style="2"/>
    <col min="11517" max="11517" width="3.81640625" style="2" customWidth="1"/>
    <col min="11518" max="11518" width="8.81640625" style="2"/>
    <col min="11519" max="11519" width="14.453125" style="2" customWidth="1"/>
    <col min="11520" max="11520" width="38.7265625" style="2" customWidth="1"/>
    <col min="11521" max="11525" width="14" style="2" bestFit="1" customWidth="1"/>
    <col min="11526" max="11526" width="10.453125" style="2" bestFit="1" customWidth="1"/>
    <col min="11527" max="11527" width="8.81640625" style="2"/>
    <col min="11528" max="11528" width="11.26953125" style="2" bestFit="1" customWidth="1"/>
    <col min="11529" max="11529" width="5.453125" style="2" bestFit="1" customWidth="1"/>
    <col min="11530" max="11533" width="5" style="2" bestFit="1" customWidth="1"/>
    <col min="11534" max="11534" width="7.453125" style="2" bestFit="1" customWidth="1"/>
    <col min="11535" max="11535" width="10.453125" style="2" bestFit="1" customWidth="1"/>
    <col min="11536" max="11536" width="8.81640625" style="2"/>
    <col min="11537" max="11538" width="12.453125" style="2" bestFit="1" customWidth="1"/>
    <col min="11539" max="11539" width="14" style="2" bestFit="1" customWidth="1"/>
    <col min="11540" max="11772" width="8.81640625" style="2"/>
    <col min="11773" max="11773" width="3.81640625" style="2" customWidth="1"/>
    <col min="11774" max="11774" width="8.81640625" style="2"/>
    <col min="11775" max="11775" width="14.453125" style="2" customWidth="1"/>
    <col min="11776" max="11776" width="38.7265625" style="2" customWidth="1"/>
    <col min="11777" max="11781" width="14" style="2" bestFit="1" customWidth="1"/>
    <col min="11782" max="11782" width="10.453125" style="2" bestFit="1" customWidth="1"/>
    <col min="11783" max="11783" width="8.81640625" style="2"/>
    <col min="11784" max="11784" width="11.26953125" style="2" bestFit="1" customWidth="1"/>
    <col min="11785" max="11785" width="5.453125" style="2" bestFit="1" customWidth="1"/>
    <col min="11786" max="11789" width="5" style="2" bestFit="1" customWidth="1"/>
    <col min="11790" max="11790" width="7.453125" style="2" bestFit="1" customWidth="1"/>
    <col min="11791" max="11791" width="10.453125" style="2" bestFit="1" customWidth="1"/>
    <col min="11792" max="11792" width="8.81640625" style="2"/>
    <col min="11793" max="11794" width="12.453125" style="2" bestFit="1" customWidth="1"/>
    <col min="11795" max="11795" width="14" style="2" bestFit="1" customWidth="1"/>
    <col min="11796" max="12028" width="8.81640625" style="2"/>
    <col min="12029" max="12029" width="3.81640625" style="2" customWidth="1"/>
    <col min="12030" max="12030" width="8.81640625" style="2"/>
    <col min="12031" max="12031" width="14.453125" style="2" customWidth="1"/>
    <col min="12032" max="12032" width="38.7265625" style="2" customWidth="1"/>
    <col min="12033" max="12037" width="14" style="2" bestFit="1" customWidth="1"/>
    <col min="12038" max="12038" width="10.453125" style="2" bestFit="1" customWidth="1"/>
    <col min="12039" max="12039" width="8.81640625" style="2"/>
    <col min="12040" max="12040" width="11.26953125" style="2" bestFit="1" customWidth="1"/>
    <col min="12041" max="12041" width="5.453125" style="2" bestFit="1" customWidth="1"/>
    <col min="12042" max="12045" width="5" style="2" bestFit="1" customWidth="1"/>
    <col min="12046" max="12046" width="7.453125" style="2" bestFit="1" customWidth="1"/>
    <col min="12047" max="12047" width="10.453125" style="2" bestFit="1" customWidth="1"/>
    <col min="12048" max="12048" width="8.81640625" style="2"/>
    <col min="12049" max="12050" width="12.453125" style="2" bestFit="1" customWidth="1"/>
    <col min="12051" max="12051" width="14" style="2" bestFit="1" customWidth="1"/>
    <col min="12052" max="12284" width="8.81640625" style="2"/>
    <col min="12285" max="12285" width="3.81640625" style="2" customWidth="1"/>
    <col min="12286" max="12286" width="8.81640625" style="2"/>
    <col min="12287" max="12287" width="14.453125" style="2" customWidth="1"/>
    <col min="12288" max="12288" width="38.7265625" style="2" customWidth="1"/>
    <col min="12289" max="12293" width="14" style="2" bestFit="1" customWidth="1"/>
    <col min="12294" max="12294" width="10.453125" style="2" bestFit="1" customWidth="1"/>
    <col min="12295" max="12295" width="8.81640625" style="2"/>
    <col min="12296" max="12296" width="11.26953125" style="2" bestFit="1" customWidth="1"/>
    <col min="12297" max="12297" width="5.453125" style="2" bestFit="1" customWidth="1"/>
    <col min="12298" max="12301" width="5" style="2" bestFit="1" customWidth="1"/>
    <col min="12302" max="12302" width="7.453125" style="2" bestFit="1" customWidth="1"/>
    <col min="12303" max="12303" width="10.453125" style="2" bestFit="1" customWidth="1"/>
    <col min="12304" max="12304" width="8.81640625" style="2"/>
    <col min="12305" max="12306" width="12.453125" style="2" bestFit="1" customWidth="1"/>
    <col min="12307" max="12307" width="14" style="2" bestFit="1" customWidth="1"/>
    <col min="12308" max="12540" width="8.81640625" style="2"/>
    <col min="12541" max="12541" width="3.81640625" style="2" customWidth="1"/>
    <col min="12542" max="12542" width="8.81640625" style="2"/>
    <col min="12543" max="12543" width="14.453125" style="2" customWidth="1"/>
    <col min="12544" max="12544" width="38.7265625" style="2" customWidth="1"/>
    <col min="12545" max="12549" width="14" style="2" bestFit="1" customWidth="1"/>
    <col min="12550" max="12550" width="10.453125" style="2" bestFit="1" customWidth="1"/>
    <col min="12551" max="12551" width="8.81640625" style="2"/>
    <col min="12552" max="12552" width="11.26953125" style="2" bestFit="1" customWidth="1"/>
    <col min="12553" max="12553" width="5.453125" style="2" bestFit="1" customWidth="1"/>
    <col min="12554" max="12557" width="5" style="2" bestFit="1" customWidth="1"/>
    <col min="12558" max="12558" width="7.453125" style="2" bestFit="1" customWidth="1"/>
    <col min="12559" max="12559" width="10.453125" style="2" bestFit="1" customWidth="1"/>
    <col min="12560" max="12560" width="8.81640625" style="2"/>
    <col min="12561" max="12562" width="12.453125" style="2" bestFit="1" customWidth="1"/>
    <col min="12563" max="12563" width="14" style="2" bestFit="1" customWidth="1"/>
    <col min="12564" max="12796" width="8.81640625" style="2"/>
    <col min="12797" max="12797" width="3.81640625" style="2" customWidth="1"/>
    <col min="12798" max="12798" width="8.81640625" style="2"/>
    <col min="12799" max="12799" width="14.453125" style="2" customWidth="1"/>
    <col min="12800" max="12800" width="38.7265625" style="2" customWidth="1"/>
    <col min="12801" max="12805" width="14" style="2" bestFit="1" customWidth="1"/>
    <col min="12806" max="12806" width="10.453125" style="2" bestFit="1" customWidth="1"/>
    <col min="12807" max="12807" width="8.81640625" style="2"/>
    <col min="12808" max="12808" width="11.26953125" style="2" bestFit="1" customWidth="1"/>
    <col min="12809" max="12809" width="5.453125" style="2" bestFit="1" customWidth="1"/>
    <col min="12810" max="12813" width="5" style="2" bestFit="1" customWidth="1"/>
    <col min="12814" max="12814" width="7.453125" style="2" bestFit="1" customWidth="1"/>
    <col min="12815" max="12815" width="10.453125" style="2" bestFit="1" customWidth="1"/>
    <col min="12816" max="12816" width="8.81640625" style="2"/>
    <col min="12817" max="12818" width="12.453125" style="2" bestFit="1" customWidth="1"/>
    <col min="12819" max="12819" width="14" style="2" bestFit="1" customWidth="1"/>
    <col min="12820" max="13052" width="8.81640625" style="2"/>
    <col min="13053" max="13053" width="3.81640625" style="2" customWidth="1"/>
    <col min="13054" max="13054" width="8.81640625" style="2"/>
    <col min="13055" max="13055" width="14.453125" style="2" customWidth="1"/>
    <col min="13056" max="13056" width="38.7265625" style="2" customWidth="1"/>
    <col min="13057" max="13061" width="14" style="2" bestFit="1" customWidth="1"/>
    <col min="13062" max="13062" width="10.453125" style="2" bestFit="1" customWidth="1"/>
    <col min="13063" max="13063" width="8.81640625" style="2"/>
    <col min="13064" max="13064" width="11.26953125" style="2" bestFit="1" customWidth="1"/>
    <col min="13065" max="13065" width="5.453125" style="2" bestFit="1" customWidth="1"/>
    <col min="13066" max="13069" width="5" style="2" bestFit="1" customWidth="1"/>
    <col min="13070" max="13070" width="7.453125" style="2" bestFit="1" customWidth="1"/>
    <col min="13071" max="13071" width="10.453125" style="2" bestFit="1" customWidth="1"/>
    <col min="13072" max="13072" width="8.81640625" style="2"/>
    <col min="13073" max="13074" width="12.453125" style="2" bestFit="1" customWidth="1"/>
    <col min="13075" max="13075" width="14" style="2" bestFit="1" customWidth="1"/>
    <col min="13076" max="13308" width="8.81640625" style="2"/>
    <col min="13309" max="13309" width="3.81640625" style="2" customWidth="1"/>
    <col min="13310" max="13310" width="8.81640625" style="2"/>
    <col min="13311" max="13311" width="14.453125" style="2" customWidth="1"/>
    <col min="13312" max="13312" width="38.7265625" style="2" customWidth="1"/>
    <col min="13313" max="13317" width="14" style="2" bestFit="1" customWidth="1"/>
    <col min="13318" max="13318" width="10.453125" style="2" bestFit="1" customWidth="1"/>
    <col min="13319" max="13319" width="8.81640625" style="2"/>
    <col min="13320" max="13320" width="11.26953125" style="2" bestFit="1" customWidth="1"/>
    <col min="13321" max="13321" width="5.453125" style="2" bestFit="1" customWidth="1"/>
    <col min="13322" max="13325" width="5" style="2" bestFit="1" customWidth="1"/>
    <col min="13326" max="13326" width="7.453125" style="2" bestFit="1" customWidth="1"/>
    <col min="13327" max="13327" width="10.453125" style="2" bestFit="1" customWidth="1"/>
    <col min="13328" max="13328" width="8.81640625" style="2"/>
    <col min="13329" max="13330" width="12.453125" style="2" bestFit="1" customWidth="1"/>
    <col min="13331" max="13331" width="14" style="2" bestFit="1" customWidth="1"/>
    <col min="13332" max="13564" width="8.81640625" style="2"/>
    <col min="13565" max="13565" width="3.81640625" style="2" customWidth="1"/>
    <col min="13566" max="13566" width="8.81640625" style="2"/>
    <col min="13567" max="13567" width="14.453125" style="2" customWidth="1"/>
    <col min="13568" max="13568" width="38.7265625" style="2" customWidth="1"/>
    <col min="13569" max="13573" width="14" style="2" bestFit="1" customWidth="1"/>
    <col min="13574" max="13574" width="10.453125" style="2" bestFit="1" customWidth="1"/>
    <col min="13575" max="13575" width="8.81640625" style="2"/>
    <col min="13576" max="13576" width="11.26953125" style="2" bestFit="1" customWidth="1"/>
    <col min="13577" max="13577" width="5.453125" style="2" bestFit="1" customWidth="1"/>
    <col min="13578" max="13581" width="5" style="2" bestFit="1" customWidth="1"/>
    <col min="13582" max="13582" width="7.453125" style="2" bestFit="1" customWidth="1"/>
    <col min="13583" max="13583" width="10.453125" style="2" bestFit="1" customWidth="1"/>
    <col min="13584" max="13584" width="8.81640625" style="2"/>
    <col min="13585" max="13586" width="12.453125" style="2" bestFit="1" customWidth="1"/>
    <col min="13587" max="13587" width="14" style="2" bestFit="1" customWidth="1"/>
    <col min="13588" max="13820" width="8.81640625" style="2"/>
    <col min="13821" max="13821" width="3.81640625" style="2" customWidth="1"/>
    <col min="13822" max="13822" width="8.81640625" style="2"/>
    <col min="13823" max="13823" width="14.453125" style="2" customWidth="1"/>
    <col min="13824" max="13824" width="38.7265625" style="2" customWidth="1"/>
    <col min="13825" max="13829" width="14" style="2" bestFit="1" customWidth="1"/>
    <col min="13830" max="13830" width="10.453125" style="2" bestFit="1" customWidth="1"/>
    <col min="13831" max="13831" width="8.81640625" style="2"/>
    <col min="13832" max="13832" width="11.26953125" style="2" bestFit="1" customWidth="1"/>
    <col min="13833" max="13833" width="5.453125" style="2" bestFit="1" customWidth="1"/>
    <col min="13834" max="13837" width="5" style="2" bestFit="1" customWidth="1"/>
    <col min="13838" max="13838" width="7.453125" style="2" bestFit="1" customWidth="1"/>
    <col min="13839" max="13839" width="10.453125" style="2" bestFit="1" customWidth="1"/>
    <col min="13840" max="13840" width="8.81640625" style="2"/>
    <col min="13841" max="13842" width="12.453125" style="2" bestFit="1" customWidth="1"/>
    <col min="13843" max="13843" width="14" style="2" bestFit="1" customWidth="1"/>
    <col min="13844" max="14076" width="8.81640625" style="2"/>
    <col min="14077" max="14077" width="3.81640625" style="2" customWidth="1"/>
    <col min="14078" max="14078" width="8.81640625" style="2"/>
    <col min="14079" max="14079" width="14.453125" style="2" customWidth="1"/>
    <col min="14080" max="14080" width="38.7265625" style="2" customWidth="1"/>
    <col min="14081" max="14085" width="14" style="2" bestFit="1" customWidth="1"/>
    <col min="14086" max="14086" width="10.453125" style="2" bestFit="1" customWidth="1"/>
    <col min="14087" max="14087" width="8.81640625" style="2"/>
    <col min="14088" max="14088" width="11.26953125" style="2" bestFit="1" customWidth="1"/>
    <col min="14089" max="14089" width="5.453125" style="2" bestFit="1" customWidth="1"/>
    <col min="14090" max="14093" width="5" style="2" bestFit="1" customWidth="1"/>
    <col min="14094" max="14094" width="7.453125" style="2" bestFit="1" customWidth="1"/>
    <col min="14095" max="14095" width="10.453125" style="2" bestFit="1" customWidth="1"/>
    <col min="14096" max="14096" width="8.81640625" style="2"/>
    <col min="14097" max="14098" width="12.453125" style="2" bestFit="1" customWidth="1"/>
    <col min="14099" max="14099" width="14" style="2" bestFit="1" customWidth="1"/>
    <col min="14100" max="14332" width="8.81640625" style="2"/>
    <col min="14333" max="14333" width="3.81640625" style="2" customWidth="1"/>
    <col min="14334" max="14334" width="8.81640625" style="2"/>
    <col min="14335" max="14335" width="14.453125" style="2" customWidth="1"/>
    <col min="14336" max="14336" width="38.7265625" style="2" customWidth="1"/>
    <col min="14337" max="14341" width="14" style="2" bestFit="1" customWidth="1"/>
    <col min="14342" max="14342" width="10.453125" style="2" bestFit="1" customWidth="1"/>
    <col min="14343" max="14343" width="8.81640625" style="2"/>
    <col min="14344" max="14344" width="11.26953125" style="2" bestFit="1" customWidth="1"/>
    <col min="14345" max="14345" width="5.453125" style="2" bestFit="1" customWidth="1"/>
    <col min="14346" max="14349" width="5" style="2" bestFit="1" customWidth="1"/>
    <col min="14350" max="14350" width="7.453125" style="2" bestFit="1" customWidth="1"/>
    <col min="14351" max="14351" width="10.453125" style="2" bestFit="1" customWidth="1"/>
    <col min="14352" max="14352" width="8.81640625" style="2"/>
    <col min="14353" max="14354" width="12.453125" style="2" bestFit="1" customWidth="1"/>
    <col min="14355" max="14355" width="14" style="2" bestFit="1" customWidth="1"/>
    <col min="14356" max="14588" width="8.81640625" style="2"/>
    <col min="14589" max="14589" width="3.81640625" style="2" customWidth="1"/>
    <col min="14590" max="14590" width="8.81640625" style="2"/>
    <col min="14591" max="14591" width="14.453125" style="2" customWidth="1"/>
    <col min="14592" max="14592" width="38.7265625" style="2" customWidth="1"/>
    <col min="14593" max="14597" width="14" style="2" bestFit="1" customWidth="1"/>
    <col min="14598" max="14598" width="10.453125" style="2" bestFit="1" customWidth="1"/>
    <col min="14599" max="14599" width="8.81640625" style="2"/>
    <col min="14600" max="14600" width="11.26953125" style="2" bestFit="1" customWidth="1"/>
    <col min="14601" max="14601" width="5.453125" style="2" bestFit="1" customWidth="1"/>
    <col min="14602" max="14605" width="5" style="2" bestFit="1" customWidth="1"/>
    <col min="14606" max="14606" width="7.453125" style="2" bestFit="1" customWidth="1"/>
    <col min="14607" max="14607" width="10.453125" style="2" bestFit="1" customWidth="1"/>
    <col min="14608" max="14608" width="8.81640625" style="2"/>
    <col min="14609" max="14610" width="12.453125" style="2" bestFit="1" customWidth="1"/>
    <col min="14611" max="14611" width="14" style="2" bestFit="1" customWidth="1"/>
    <col min="14612" max="14844" width="8.81640625" style="2"/>
    <col min="14845" max="14845" width="3.81640625" style="2" customWidth="1"/>
    <col min="14846" max="14846" width="8.81640625" style="2"/>
    <col min="14847" max="14847" width="14.453125" style="2" customWidth="1"/>
    <col min="14848" max="14848" width="38.7265625" style="2" customWidth="1"/>
    <col min="14849" max="14853" width="14" style="2" bestFit="1" customWidth="1"/>
    <col min="14854" max="14854" width="10.453125" style="2" bestFit="1" customWidth="1"/>
    <col min="14855" max="14855" width="8.81640625" style="2"/>
    <col min="14856" max="14856" width="11.26953125" style="2" bestFit="1" customWidth="1"/>
    <col min="14857" max="14857" width="5.453125" style="2" bestFit="1" customWidth="1"/>
    <col min="14858" max="14861" width="5" style="2" bestFit="1" customWidth="1"/>
    <col min="14862" max="14862" width="7.453125" style="2" bestFit="1" customWidth="1"/>
    <col min="14863" max="14863" width="10.453125" style="2" bestFit="1" customWidth="1"/>
    <col min="14864" max="14864" width="8.81640625" style="2"/>
    <col min="14865" max="14866" width="12.453125" style="2" bestFit="1" customWidth="1"/>
    <col min="14867" max="14867" width="14" style="2" bestFit="1" customWidth="1"/>
    <col min="14868" max="15100" width="8.81640625" style="2"/>
    <col min="15101" max="15101" width="3.81640625" style="2" customWidth="1"/>
    <col min="15102" max="15102" width="8.81640625" style="2"/>
    <col min="15103" max="15103" width="14.453125" style="2" customWidth="1"/>
    <col min="15104" max="15104" width="38.7265625" style="2" customWidth="1"/>
    <col min="15105" max="15109" width="14" style="2" bestFit="1" customWidth="1"/>
    <col min="15110" max="15110" width="10.453125" style="2" bestFit="1" customWidth="1"/>
    <col min="15111" max="15111" width="8.81640625" style="2"/>
    <col min="15112" max="15112" width="11.26953125" style="2" bestFit="1" customWidth="1"/>
    <col min="15113" max="15113" width="5.453125" style="2" bestFit="1" customWidth="1"/>
    <col min="15114" max="15117" width="5" style="2" bestFit="1" customWidth="1"/>
    <col min="15118" max="15118" width="7.453125" style="2" bestFit="1" customWidth="1"/>
    <col min="15119" max="15119" width="10.453125" style="2" bestFit="1" customWidth="1"/>
    <col min="15120" max="15120" width="8.81640625" style="2"/>
    <col min="15121" max="15122" width="12.453125" style="2" bestFit="1" customWidth="1"/>
    <col min="15123" max="15123" width="14" style="2" bestFit="1" customWidth="1"/>
    <col min="15124" max="15356" width="8.81640625" style="2"/>
    <col min="15357" max="15357" width="3.81640625" style="2" customWidth="1"/>
    <col min="15358" max="15358" width="8.81640625" style="2"/>
    <col min="15359" max="15359" width="14.453125" style="2" customWidth="1"/>
    <col min="15360" max="15360" width="38.7265625" style="2" customWidth="1"/>
    <col min="15361" max="15365" width="14" style="2" bestFit="1" customWidth="1"/>
    <col min="15366" max="15366" width="10.453125" style="2" bestFit="1" customWidth="1"/>
    <col min="15367" max="15367" width="8.81640625" style="2"/>
    <col min="15368" max="15368" width="11.26953125" style="2" bestFit="1" customWidth="1"/>
    <col min="15369" max="15369" width="5.453125" style="2" bestFit="1" customWidth="1"/>
    <col min="15370" max="15373" width="5" style="2" bestFit="1" customWidth="1"/>
    <col min="15374" max="15374" width="7.453125" style="2" bestFit="1" customWidth="1"/>
    <col min="15375" max="15375" width="10.453125" style="2" bestFit="1" customWidth="1"/>
    <col min="15376" max="15376" width="8.81640625" style="2"/>
    <col min="15377" max="15378" width="12.453125" style="2" bestFit="1" customWidth="1"/>
    <col min="15379" max="15379" width="14" style="2" bestFit="1" customWidth="1"/>
    <col min="15380" max="15612" width="8.81640625" style="2"/>
    <col min="15613" max="15613" width="3.81640625" style="2" customWidth="1"/>
    <col min="15614" max="15614" width="8.81640625" style="2"/>
    <col min="15615" max="15615" width="14.453125" style="2" customWidth="1"/>
    <col min="15616" max="15616" width="38.7265625" style="2" customWidth="1"/>
    <col min="15617" max="15621" width="14" style="2" bestFit="1" customWidth="1"/>
    <col min="15622" max="15622" width="10.453125" style="2" bestFit="1" customWidth="1"/>
    <col min="15623" max="15623" width="8.81640625" style="2"/>
    <col min="15624" max="15624" width="11.26953125" style="2" bestFit="1" customWidth="1"/>
    <col min="15625" max="15625" width="5.453125" style="2" bestFit="1" customWidth="1"/>
    <col min="15626" max="15629" width="5" style="2" bestFit="1" customWidth="1"/>
    <col min="15630" max="15630" width="7.453125" style="2" bestFit="1" customWidth="1"/>
    <col min="15631" max="15631" width="10.453125" style="2" bestFit="1" customWidth="1"/>
    <col min="15632" max="15632" width="8.81640625" style="2"/>
    <col min="15633" max="15634" width="12.453125" style="2" bestFit="1" customWidth="1"/>
    <col min="15635" max="15635" width="14" style="2" bestFit="1" customWidth="1"/>
    <col min="15636" max="15868" width="8.81640625" style="2"/>
    <col min="15869" max="15869" width="3.81640625" style="2" customWidth="1"/>
    <col min="15870" max="15870" width="8.81640625" style="2"/>
    <col min="15871" max="15871" width="14.453125" style="2" customWidth="1"/>
    <col min="15872" max="15872" width="38.7265625" style="2" customWidth="1"/>
    <col min="15873" max="15877" width="14" style="2" bestFit="1" customWidth="1"/>
    <col min="15878" max="15878" width="10.453125" style="2" bestFit="1" customWidth="1"/>
    <col min="15879" max="15879" width="8.81640625" style="2"/>
    <col min="15880" max="15880" width="11.26953125" style="2" bestFit="1" customWidth="1"/>
    <col min="15881" max="15881" width="5.453125" style="2" bestFit="1" customWidth="1"/>
    <col min="15882" max="15885" width="5" style="2" bestFit="1" customWidth="1"/>
    <col min="15886" max="15886" width="7.453125" style="2" bestFit="1" customWidth="1"/>
    <col min="15887" max="15887" width="10.453125" style="2" bestFit="1" customWidth="1"/>
    <col min="15888" max="15888" width="8.81640625" style="2"/>
    <col min="15889" max="15890" width="12.453125" style="2" bestFit="1" customWidth="1"/>
    <col min="15891" max="15891" width="14" style="2" bestFit="1" customWidth="1"/>
    <col min="15892" max="16124" width="8.81640625" style="2"/>
    <col min="16125" max="16125" width="3.81640625" style="2" customWidth="1"/>
    <col min="16126" max="16126" width="8.81640625" style="2"/>
    <col min="16127" max="16127" width="14.453125" style="2" customWidth="1"/>
    <col min="16128" max="16128" width="38.7265625" style="2" customWidth="1"/>
    <col min="16129" max="16133" width="14" style="2" bestFit="1" customWidth="1"/>
    <col min="16134" max="16134" width="10.453125" style="2" bestFit="1" customWidth="1"/>
    <col min="16135" max="16135" width="8.81640625" style="2"/>
    <col min="16136" max="16136" width="11.26953125" style="2" bestFit="1" customWidth="1"/>
    <col min="16137" max="16137" width="5.453125" style="2" bestFit="1" customWidth="1"/>
    <col min="16138" max="16141" width="5" style="2" bestFit="1" customWidth="1"/>
    <col min="16142" max="16142" width="7.453125" style="2" bestFit="1" customWidth="1"/>
    <col min="16143" max="16143" width="10.453125" style="2" bestFit="1" customWidth="1"/>
    <col min="16144" max="16144" width="8.81640625" style="2"/>
    <col min="16145" max="16146" width="12.453125" style="2" bestFit="1" customWidth="1"/>
    <col min="16147" max="16147" width="14" style="2" bestFit="1" customWidth="1"/>
    <col min="16148" max="16384" width="8.81640625" style="2"/>
  </cols>
  <sheetData>
    <row r="1" spans="1:29">
      <c r="E1" s="34" t="s">
        <v>272</v>
      </c>
      <c r="F1" s="20"/>
      <c r="G1" s="20"/>
      <c r="H1" s="20"/>
      <c r="I1" s="20"/>
      <c r="J1" s="20"/>
      <c r="K1" s="20"/>
      <c r="L1" s="20"/>
    </row>
    <row r="2" spans="1:29">
      <c r="E2" s="34" t="s">
        <v>273</v>
      </c>
      <c r="G2" s="290">
        <v>44927</v>
      </c>
      <c r="H2" s="291" t="s">
        <v>274</v>
      </c>
      <c r="I2" s="290">
        <v>46752</v>
      </c>
      <c r="J2" s="20"/>
      <c r="K2" s="18"/>
      <c r="L2" s="18"/>
    </row>
    <row r="3" spans="1:29" ht="6.5" customHeight="1" thickBot="1">
      <c r="A3" s="1"/>
    </row>
    <row r="4" spans="1:29" ht="22.5" customHeight="1" thickBot="1">
      <c r="E4" s="416" t="s">
        <v>251</v>
      </c>
      <c r="F4" s="417"/>
      <c r="G4" s="417"/>
      <c r="H4" s="417"/>
      <c r="I4" s="417"/>
      <c r="J4" s="417"/>
      <c r="K4" s="417"/>
      <c r="L4" s="418"/>
      <c r="Y4" s="81"/>
      <c r="Z4" s="81"/>
    </row>
    <row r="5" spans="1:29" ht="15" thickBot="1">
      <c r="E5" s="323" t="s">
        <v>142</v>
      </c>
      <c r="F5" s="318" t="s">
        <v>141</v>
      </c>
      <c r="G5" s="318" t="s">
        <v>140</v>
      </c>
      <c r="H5" s="318" t="s">
        <v>139</v>
      </c>
      <c r="I5" s="318" t="s">
        <v>243</v>
      </c>
      <c r="J5" s="318" t="s">
        <v>137</v>
      </c>
      <c r="K5" s="318" t="s">
        <v>136</v>
      </c>
      <c r="L5" s="324" t="s">
        <v>49</v>
      </c>
      <c r="N5" s="302" t="s">
        <v>163</v>
      </c>
      <c r="O5" s="92" t="s">
        <v>118</v>
      </c>
      <c r="P5" s="4" t="s">
        <v>142</v>
      </c>
      <c r="Q5" s="4" t="s">
        <v>141</v>
      </c>
      <c r="R5" s="4" t="s">
        <v>140</v>
      </c>
      <c r="S5" s="4" t="s">
        <v>139</v>
      </c>
      <c r="T5" s="4" t="s">
        <v>243</v>
      </c>
      <c r="U5" s="4" t="s">
        <v>137</v>
      </c>
      <c r="V5" s="4" t="s">
        <v>136</v>
      </c>
      <c r="W5" s="8" t="s">
        <v>31</v>
      </c>
      <c r="Y5" s="81" t="s">
        <v>75</v>
      </c>
      <c r="Z5" s="81"/>
    </row>
    <row r="6" spans="1:29" ht="44" thickBot="1">
      <c r="E6" s="320" t="s">
        <v>244</v>
      </c>
      <c r="F6" s="321" t="s">
        <v>245</v>
      </c>
      <c r="G6" s="321" t="s">
        <v>246</v>
      </c>
      <c r="H6" s="321" t="s">
        <v>247</v>
      </c>
      <c r="I6" s="321" t="s">
        <v>248</v>
      </c>
      <c r="J6" s="321" t="s">
        <v>249</v>
      </c>
      <c r="K6" s="321" t="s">
        <v>250</v>
      </c>
      <c r="L6" s="322" t="s">
        <v>252</v>
      </c>
      <c r="N6" s="87" t="s">
        <v>275</v>
      </c>
      <c r="O6" s="299" t="s">
        <v>276</v>
      </c>
      <c r="P6" s="300" t="s">
        <v>253</v>
      </c>
      <c r="Q6" s="300" t="s">
        <v>254</v>
      </c>
      <c r="R6" s="300" t="s">
        <v>254</v>
      </c>
      <c r="S6" s="300" t="s">
        <v>253</v>
      </c>
      <c r="T6" s="300" t="s">
        <v>253</v>
      </c>
      <c r="U6" s="300" t="s">
        <v>254</v>
      </c>
      <c r="V6" s="300" t="s">
        <v>253</v>
      </c>
      <c r="W6" s="8"/>
      <c r="Y6" s="81" t="s">
        <v>75</v>
      </c>
      <c r="Z6" s="81"/>
    </row>
    <row r="7" spans="1:29">
      <c r="A7" s="9" t="s">
        <v>30</v>
      </c>
      <c r="B7" s="10" t="s">
        <v>42</v>
      </c>
      <c r="C7" s="10"/>
      <c r="D7" s="10"/>
      <c r="E7" s="317"/>
      <c r="F7" s="317"/>
      <c r="G7" s="318"/>
      <c r="H7" s="318"/>
      <c r="I7" s="318"/>
      <c r="J7" s="318"/>
      <c r="K7" s="318"/>
      <c r="L7" s="319"/>
      <c r="N7" s="87"/>
      <c r="O7" s="93"/>
      <c r="P7" s="15"/>
      <c r="Q7" s="15"/>
      <c r="R7" s="15"/>
      <c r="S7" s="15"/>
      <c r="T7" s="15"/>
      <c r="U7" s="15"/>
      <c r="V7" s="15"/>
      <c r="W7" s="16"/>
    </row>
    <row r="8" spans="1:29">
      <c r="A8" s="17"/>
      <c r="B8" s="298" t="s">
        <v>326</v>
      </c>
      <c r="C8" s="184" t="s">
        <v>190</v>
      </c>
      <c r="D8" s="26" t="s">
        <v>165</v>
      </c>
      <c r="E8" s="38">
        <f>$O8*P8</f>
        <v>43570.754867429998</v>
      </c>
      <c r="F8" s="38">
        <f>$O8*Q8*$W$8</f>
        <v>91498.585221603003</v>
      </c>
      <c r="G8" s="38">
        <f>$O8*R8*$W$8^2</f>
        <v>96073.514482683153</v>
      </c>
      <c r="H8" s="38">
        <f>$O8*S8*$W$8^3</f>
        <v>50438.595103408654</v>
      </c>
      <c r="I8" s="38">
        <f>$O8*T8*$W$8^4</f>
        <v>52960.524858579083</v>
      </c>
      <c r="J8" s="38">
        <f>E8*U8*$W$8^5</f>
        <v>55608.551101508041</v>
      </c>
      <c r="K8" s="38">
        <f>$O8*V8*$W$8^6</f>
        <v>58388.978656583437</v>
      </c>
      <c r="L8" s="19">
        <f>SUM(E8:K8)</f>
        <v>448539.50429179543</v>
      </c>
      <c r="N8" s="90">
        <v>261686.21541999999</v>
      </c>
      <c r="O8" s="94">
        <f>+N8*0.333</f>
        <v>87141.509734859996</v>
      </c>
      <c r="P8" s="75">
        <v>0.5</v>
      </c>
      <c r="Q8" s="75">
        <v>1</v>
      </c>
      <c r="R8" s="75">
        <v>1</v>
      </c>
      <c r="S8" s="75">
        <v>0.5</v>
      </c>
      <c r="T8" s="75">
        <v>0.5</v>
      </c>
      <c r="U8" s="75">
        <v>1</v>
      </c>
      <c r="V8" s="75">
        <v>0.5</v>
      </c>
      <c r="W8" s="325">
        <v>1.05</v>
      </c>
      <c r="Y8" s="153">
        <f>+E8/$N$8</f>
        <v>0.16650000000000001</v>
      </c>
      <c r="Z8" s="153">
        <f t="shared" ref="Z8:AC8" si="0">+F8/$N$8</f>
        <v>0.34965000000000002</v>
      </c>
      <c r="AA8" s="153">
        <f t="shared" si="0"/>
        <v>0.36713250000000003</v>
      </c>
      <c r="AB8" s="153">
        <f t="shared" si="0"/>
        <v>0.19274456249999999</v>
      </c>
      <c r="AC8" s="153">
        <f t="shared" si="0"/>
        <v>0.202381790625</v>
      </c>
    </row>
    <row r="9" spans="1:29">
      <c r="A9" s="17"/>
      <c r="B9" s="297" t="s">
        <v>192</v>
      </c>
      <c r="C9" s="291" t="s">
        <v>191</v>
      </c>
      <c r="D9" s="20" t="s">
        <v>79</v>
      </c>
      <c r="E9" s="38">
        <f t="shared" ref="E9:E12" si="1">$O9*P9</f>
        <v>33291.675000000003</v>
      </c>
      <c r="F9" s="38">
        <f t="shared" ref="F9:F12" si="2">$O9*Q9*$W$8</f>
        <v>69912.517500000016</v>
      </c>
      <c r="G9" s="38">
        <f t="shared" ref="G9:G12" si="3">$O9*R9*$W$8^2</f>
        <v>73408.143375000014</v>
      </c>
      <c r="H9" s="38">
        <f t="shared" ref="H9:H12" si="4">$O9*S9*$W$8^3</f>
        <v>38539.275271875005</v>
      </c>
      <c r="I9" s="38">
        <f t="shared" ref="I9:I12" si="5">$O9*T9*$W$8^4</f>
        <v>40466.239035468752</v>
      </c>
      <c r="J9" s="38">
        <f t="shared" ref="J9:J12" si="6">E9*U9*$W$8^5</f>
        <v>42489.550987242197</v>
      </c>
      <c r="K9" s="38">
        <f t="shared" ref="K9:K12" si="7">$O9*V9*$W$8^6</f>
        <v>44614.028536604303</v>
      </c>
      <c r="L9" s="19">
        <f t="shared" ref="L9:L12" si="8">SUM(E9:K9)</f>
        <v>342721.42970619031</v>
      </c>
      <c r="N9" s="90">
        <v>199950</v>
      </c>
      <c r="O9" s="94">
        <f>+N9*0.333</f>
        <v>66583.350000000006</v>
      </c>
      <c r="P9" s="75">
        <v>0.5</v>
      </c>
      <c r="Q9" s="75">
        <v>1</v>
      </c>
      <c r="R9" s="75">
        <v>1</v>
      </c>
      <c r="S9" s="75">
        <v>0.5</v>
      </c>
      <c r="T9" s="75">
        <v>0.5</v>
      </c>
      <c r="U9" s="75">
        <v>1</v>
      </c>
      <c r="V9" s="75">
        <v>0.5</v>
      </c>
      <c r="W9" s="16"/>
    </row>
    <row r="10" spans="1:29" hidden="1">
      <c r="A10" s="17"/>
      <c r="B10" s="297" t="s">
        <v>192</v>
      </c>
      <c r="C10" s="291" t="s">
        <v>191</v>
      </c>
      <c r="D10" s="20" t="s">
        <v>79</v>
      </c>
      <c r="E10" s="38">
        <f t="shared" si="1"/>
        <v>0</v>
      </c>
      <c r="F10" s="38">
        <f t="shared" si="2"/>
        <v>0</v>
      </c>
      <c r="G10" s="38">
        <f t="shared" si="3"/>
        <v>0</v>
      </c>
      <c r="H10" s="38">
        <f t="shared" si="4"/>
        <v>0</v>
      </c>
      <c r="I10" s="38">
        <f t="shared" si="5"/>
        <v>0</v>
      </c>
      <c r="J10" s="38">
        <f t="shared" si="6"/>
        <v>0</v>
      </c>
      <c r="K10" s="38">
        <f t="shared" si="7"/>
        <v>0</v>
      </c>
      <c r="L10" s="19">
        <f t="shared" si="8"/>
        <v>0</v>
      </c>
      <c r="N10" s="90"/>
      <c r="O10" s="94">
        <v>0</v>
      </c>
      <c r="P10" s="75">
        <v>0.5</v>
      </c>
      <c r="Q10" s="75">
        <v>1</v>
      </c>
      <c r="R10" s="75">
        <v>1</v>
      </c>
      <c r="S10" s="75">
        <v>0.5</v>
      </c>
      <c r="T10" s="75">
        <v>0.5</v>
      </c>
      <c r="U10" s="75">
        <v>1</v>
      </c>
      <c r="V10" s="75">
        <v>0.5</v>
      </c>
      <c r="W10" s="16"/>
    </row>
    <row r="11" spans="1:29" hidden="1">
      <c r="A11" s="17"/>
      <c r="B11" s="297" t="s">
        <v>192</v>
      </c>
      <c r="C11" s="291" t="s">
        <v>191</v>
      </c>
      <c r="D11" s="20" t="s">
        <v>79</v>
      </c>
      <c r="E11" s="38">
        <f t="shared" si="1"/>
        <v>0</v>
      </c>
      <c r="F11" s="38">
        <f t="shared" si="2"/>
        <v>0</v>
      </c>
      <c r="G11" s="38">
        <f t="shared" si="3"/>
        <v>0</v>
      </c>
      <c r="H11" s="38">
        <f t="shared" si="4"/>
        <v>0</v>
      </c>
      <c r="I11" s="38">
        <f t="shared" si="5"/>
        <v>0</v>
      </c>
      <c r="J11" s="38">
        <f t="shared" si="6"/>
        <v>0</v>
      </c>
      <c r="K11" s="38">
        <f t="shared" si="7"/>
        <v>0</v>
      </c>
      <c r="L11" s="19">
        <f t="shared" si="8"/>
        <v>0</v>
      </c>
      <c r="N11" s="90"/>
      <c r="O11" s="99">
        <v>0</v>
      </c>
      <c r="P11" s="75">
        <v>0.5</v>
      </c>
      <c r="Q11" s="75">
        <v>1</v>
      </c>
      <c r="R11" s="75">
        <v>1</v>
      </c>
      <c r="S11" s="75">
        <v>0.5</v>
      </c>
      <c r="T11" s="75">
        <v>0.5</v>
      </c>
      <c r="U11" s="75">
        <v>1</v>
      </c>
      <c r="V11" s="75">
        <v>0.5</v>
      </c>
      <c r="W11" s="16"/>
    </row>
    <row r="12" spans="1:29" hidden="1">
      <c r="A12" s="17"/>
      <c r="B12" s="297" t="s">
        <v>192</v>
      </c>
      <c r="C12" s="291" t="s">
        <v>281</v>
      </c>
      <c r="D12" s="20" t="s">
        <v>79</v>
      </c>
      <c r="E12" s="38">
        <f t="shared" si="1"/>
        <v>0</v>
      </c>
      <c r="F12" s="38">
        <f t="shared" si="2"/>
        <v>0</v>
      </c>
      <c r="G12" s="38">
        <f t="shared" si="3"/>
        <v>0</v>
      </c>
      <c r="H12" s="38">
        <f t="shared" si="4"/>
        <v>0</v>
      </c>
      <c r="I12" s="38">
        <f t="shared" si="5"/>
        <v>0</v>
      </c>
      <c r="J12" s="38">
        <f t="shared" si="6"/>
        <v>0</v>
      </c>
      <c r="K12" s="38">
        <f t="shared" si="7"/>
        <v>0</v>
      </c>
      <c r="L12" s="19">
        <f t="shared" si="8"/>
        <v>0</v>
      </c>
      <c r="N12" s="90"/>
      <c r="O12" s="94">
        <v>0</v>
      </c>
      <c r="P12" s="75">
        <v>0.5</v>
      </c>
      <c r="Q12" s="75">
        <v>1</v>
      </c>
      <c r="R12" s="75">
        <v>1</v>
      </c>
      <c r="S12" s="75">
        <v>0.5</v>
      </c>
      <c r="T12" s="75">
        <v>0.5</v>
      </c>
      <c r="U12" s="75">
        <v>1</v>
      </c>
      <c r="V12" s="75">
        <v>0.5</v>
      </c>
      <c r="W12" s="16"/>
    </row>
    <row r="13" spans="1:29">
      <c r="A13" s="17"/>
      <c r="B13" s="21" t="s">
        <v>164</v>
      </c>
      <c r="C13" s="18"/>
      <c r="D13" s="18"/>
      <c r="E13" s="22">
        <f>SUM(E8:E12)</f>
        <v>76862.429867430008</v>
      </c>
      <c r="F13" s="22">
        <f t="shared" ref="F13:K13" si="9">SUM(F8:F12)</f>
        <v>161411.10272160301</v>
      </c>
      <c r="G13" s="22">
        <f t="shared" si="9"/>
        <v>169481.65785768317</v>
      </c>
      <c r="H13" s="22">
        <f t="shared" si="9"/>
        <v>88977.870375283659</v>
      </c>
      <c r="I13" s="22">
        <f t="shared" si="9"/>
        <v>93426.763894047835</v>
      </c>
      <c r="J13" s="22">
        <f t="shared" si="9"/>
        <v>98098.102088750238</v>
      </c>
      <c r="K13" s="22">
        <f t="shared" si="9"/>
        <v>103003.00719318775</v>
      </c>
      <c r="L13" s="19">
        <f t="shared" ref="L13:L22" si="10">SUM(E13:K13)</f>
        <v>791260.93399798556</v>
      </c>
      <c r="N13" s="14"/>
      <c r="O13" s="88"/>
      <c r="P13" s="187"/>
      <c r="Q13" s="187"/>
      <c r="R13" s="187"/>
      <c r="S13" s="187"/>
      <c r="T13" s="187"/>
      <c r="U13" s="187"/>
      <c r="V13" s="187"/>
      <c r="W13" s="16"/>
    </row>
    <row r="14" spans="1:29">
      <c r="A14" s="23" t="s">
        <v>29</v>
      </c>
      <c r="B14" s="24" t="s">
        <v>83</v>
      </c>
      <c r="C14" s="24"/>
      <c r="D14" s="24"/>
      <c r="E14" s="25"/>
      <c r="F14" s="25"/>
      <c r="G14" s="25"/>
      <c r="H14" s="25"/>
      <c r="I14" s="25"/>
      <c r="J14" s="25"/>
      <c r="K14" s="25"/>
      <c r="L14" s="19"/>
      <c r="N14" s="14"/>
      <c r="O14" s="101"/>
      <c r="P14" s="187"/>
      <c r="Q14" s="187"/>
      <c r="R14" s="187"/>
      <c r="S14" s="187"/>
      <c r="T14" s="187"/>
      <c r="U14" s="187"/>
      <c r="V14" s="187"/>
      <c r="W14" s="16"/>
    </row>
    <row r="15" spans="1:29">
      <c r="A15" s="17"/>
      <c r="B15" s="21" t="s">
        <v>51</v>
      </c>
      <c r="C15" s="26"/>
      <c r="D15" s="26"/>
      <c r="E15" s="38">
        <f t="shared" ref="E15:E22" si="11">$O15*P15</f>
        <v>15300</v>
      </c>
      <c r="F15" s="38">
        <f t="shared" ref="F15:F22" si="12">$O15*Q15*$W$8</f>
        <v>32130</v>
      </c>
      <c r="G15" s="38">
        <f t="shared" ref="G15:G22" si="13">$O15*R15*$W$8^2</f>
        <v>33736.5</v>
      </c>
      <c r="H15" s="38">
        <f t="shared" ref="H15:H22" si="14">$O15*S15*$W$8^3</f>
        <v>17711.662500000002</v>
      </c>
      <c r="I15" s="38">
        <f t="shared" ref="I15:I22" si="15">$O15*T15*$W$8^4</f>
        <v>17357.429250000001</v>
      </c>
      <c r="J15" s="38">
        <f t="shared" ref="J15:J22" si="16">$O15*U15*$W$8^5</f>
        <v>39054.215812500006</v>
      </c>
      <c r="K15" s="38">
        <f t="shared" ref="K15:K22" si="17">$O15*V15*$W$8^6</f>
        <v>20503.4633015625</v>
      </c>
      <c r="L15" s="19">
        <f t="shared" si="10"/>
        <v>175793.27086406251</v>
      </c>
      <c r="N15" s="91"/>
      <c r="O15" s="100">
        <v>5100</v>
      </c>
      <c r="P15" s="75">
        <v>3</v>
      </c>
      <c r="Q15" s="75">
        <v>6</v>
      </c>
      <c r="R15" s="75">
        <v>6</v>
      </c>
      <c r="S15" s="75">
        <v>3</v>
      </c>
      <c r="T15" s="75">
        <v>2.8</v>
      </c>
      <c r="U15" s="75">
        <v>6</v>
      </c>
      <c r="V15" s="75">
        <v>3</v>
      </c>
      <c r="W15" s="16"/>
    </row>
    <row r="16" spans="1:29" ht="15.75" customHeight="1">
      <c r="A16" s="17"/>
      <c r="B16" s="21" t="s">
        <v>50</v>
      </c>
      <c r="C16" s="18"/>
      <c r="D16" s="18"/>
      <c r="E16" s="38">
        <f t="shared" si="11"/>
        <v>0</v>
      </c>
      <c r="F16" s="38">
        <f t="shared" si="12"/>
        <v>0</v>
      </c>
      <c r="G16" s="38">
        <f t="shared" si="13"/>
        <v>0</v>
      </c>
      <c r="H16" s="38">
        <f t="shared" si="14"/>
        <v>0</v>
      </c>
      <c r="I16" s="38">
        <f t="shared" si="15"/>
        <v>0</v>
      </c>
      <c r="J16" s="38">
        <f t="shared" si="16"/>
        <v>0</v>
      </c>
      <c r="K16" s="38">
        <f t="shared" si="17"/>
        <v>0</v>
      </c>
      <c r="L16" s="19">
        <f t="shared" si="10"/>
        <v>0</v>
      </c>
      <c r="N16" s="91"/>
      <c r="O16" s="95">
        <v>5000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16"/>
    </row>
    <row r="17" spans="1:25">
      <c r="A17" s="17"/>
      <c r="B17" s="21" t="s">
        <v>277</v>
      </c>
      <c r="C17" s="18"/>
      <c r="D17" s="18"/>
      <c r="E17" s="38">
        <f t="shared" si="11"/>
        <v>0</v>
      </c>
      <c r="F17" s="38">
        <f t="shared" si="12"/>
        <v>0</v>
      </c>
      <c r="G17" s="38">
        <f t="shared" si="13"/>
        <v>0</v>
      </c>
      <c r="H17" s="38">
        <f t="shared" si="14"/>
        <v>0</v>
      </c>
      <c r="I17" s="38">
        <f t="shared" si="15"/>
        <v>0</v>
      </c>
      <c r="J17" s="38">
        <f t="shared" si="16"/>
        <v>0</v>
      </c>
      <c r="K17" s="38">
        <f t="shared" si="17"/>
        <v>0</v>
      </c>
      <c r="L17" s="19">
        <f t="shared" si="10"/>
        <v>0</v>
      </c>
      <c r="N17" s="91">
        <v>40382</v>
      </c>
      <c r="O17" s="95">
        <f>+N17/12</f>
        <v>3365.1666666666665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16"/>
      <c r="Y17" s="28" t="s">
        <v>178</v>
      </c>
    </row>
    <row r="18" spans="1:25">
      <c r="A18" s="17"/>
      <c r="B18" s="21" t="s">
        <v>278</v>
      </c>
      <c r="C18" s="18"/>
      <c r="D18" s="18"/>
      <c r="E18" s="38">
        <f t="shared" si="11"/>
        <v>41253</v>
      </c>
      <c r="F18" s="38">
        <f t="shared" si="12"/>
        <v>86631.3</v>
      </c>
      <c r="G18" s="38">
        <f t="shared" si="13"/>
        <v>90962.865000000005</v>
      </c>
      <c r="H18" s="38">
        <f t="shared" si="14"/>
        <v>47755.504125000007</v>
      </c>
      <c r="I18" s="38">
        <f t="shared" si="15"/>
        <v>50143.27933125</v>
      </c>
      <c r="J18" s="38">
        <f t="shared" si="16"/>
        <v>105300.88659562501</v>
      </c>
      <c r="K18" s="38">
        <f t="shared" si="17"/>
        <v>55282.965462703127</v>
      </c>
      <c r="L18" s="19">
        <f t="shared" si="10"/>
        <v>477329.80051457818</v>
      </c>
      <c r="N18" s="91">
        <v>41253</v>
      </c>
      <c r="O18" s="95">
        <f t="shared" ref="O18:O19" si="18">+N18/12</f>
        <v>3437.75</v>
      </c>
      <c r="P18" s="75">
        <v>12</v>
      </c>
      <c r="Q18" s="75">
        <v>24</v>
      </c>
      <c r="R18" s="75">
        <v>24</v>
      </c>
      <c r="S18" s="75">
        <v>12</v>
      </c>
      <c r="T18" s="75">
        <v>12</v>
      </c>
      <c r="U18" s="75">
        <v>24</v>
      </c>
      <c r="V18" s="75">
        <v>12</v>
      </c>
      <c r="W18" s="16"/>
      <c r="Y18" s="28" t="s">
        <v>96</v>
      </c>
    </row>
    <row r="19" spans="1:25">
      <c r="A19" s="17"/>
      <c r="B19" s="21" t="s">
        <v>279</v>
      </c>
      <c r="C19" s="18"/>
      <c r="D19" s="18"/>
      <c r="E19" s="38">
        <f t="shared" si="11"/>
        <v>21062</v>
      </c>
      <c r="F19" s="38">
        <f t="shared" si="12"/>
        <v>44230.200000000004</v>
      </c>
      <c r="G19" s="38">
        <f t="shared" si="13"/>
        <v>46441.71</v>
      </c>
      <c r="H19" s="38">
        <f t="shared" si="14"/>
        <v>24381.897750000004</v>
      </c>
      <c r="I19" s="38">
        <f t="shared" si="15"/>
        <v>25600.9926375</v>
      </c>
      <c r="J19" s="38">
        <f t="shared" si="16"/>
        <v>53762.084538750009</v>
      </c>
      <c r="K19" s="38">
        <f t="shared" si="17"/>
        <v>28225.094382843748</v>
      </c>
      <c r="L19" s="19">
        <f t="shared" si="10"/>
        <v>243703.97930909376</v>
      </c>
      <c r="N19" s="91">
        <v>42124</v>
      </c>
      <c r="O19" s="95">
        <f t="shared" si="18"/>
        <v>3510.3333333333335</v>
      </c>
      <c r="P19" s="75">
        <v>6</v>
      </c>
      <c r="Q19" s="75">
        <v>12</v>
      </c>
      <c r="R19" s="75">
        <v>12</v>
      </c>
      <c r="S19" s="75">
        <v>6</v>
      </c>
      <c r="T19" s="75">
        <v>6</v>
      </c>
      <c r="U19" s="75">
        <v>12</v>
      </c>
      <c r="V19" s="75">
        <v>6</v>
      </c>
      <c r="W19" s="16"/>
      <c r="Y19" s="28" t="s">
        <v>179</v>
      </c>
    </row>
    <row r="20" spans="1:25">
      <c r="A20" s="17"/>
      <c r="B20" s="21" t="s">
        <v>28</v>
      </c>
      <c r="C20" s="18"/>
      <c r="D20" s="18"/>
      <c r="E20" s="38">
        <f t="shared" si="11"/>
        <v>4635</v>
      </c>
      <c r="F20" s="38">
        <f t="shared" si="12"/>
        <v>9733.5</v>
      </c>
      <c r="G20" s="38">
        <f t="shared" si="13"/>
        <v>10220.175000000001</v>
      </c>
      <c r="H20" s="38">
        <f t="shared" si="14"/>
        <v>5365.591875000001</v>
      </c>
      <c r="I20" s="38">
        <f t="shared" si="15"/>
        <v>0</v>
      </c>
      <c r="J20" s="38">
        <f t="shared" si="16"/>
        <v>11831.130084375001</v>
      </c>
      <c r="K20" s="38">
        <f t="shared" si="17"/>
        <v>6211.3432942968748</v>
      </c>
      <c r="L20" s="19">
        <f t="shared" si="10"/>
        <v>47996.74025367188</v>
      </c>
      <c r="N20" s="91"/>
      <c r="O20" s="98">
        <v>15.45</v>
      </c>
      <c r="P20" s="75">
        <v>300</v>
      </c>
      <c r="Q20" s="75">
        <f t="shared" ref="Q20:U20" si="19">10*4*9+20*4*3</f>
        <v>600</v>
      </c>
      <c r="R20" s="75">
        <f t="shared" si="19"/>
        <v>600</v>
      </c>
      <c r="S20" s="75">
        <v>300</v>
      </c>
      <c r="T20" s="75"/>
      <c r="U20" s="75">
        <f t="shared" si="19"/>
        <v>600</v>
      </c>
      <c r="V20" s="75">
        <v>300</v>
      </c>
      <c r="W20" s="16"/>
      <c r="Y20" s="97" t="s">
        <v>78</v>
      </c>
    </row>
    <row r="21" spans="1:25">
      <c r="A21" s="17"/>
      <c r="B21" s="21" t="s">
        <v>27</v>
      </c>
      <c r="C21" s="18"/>
      <c r="D21" s="18"/>
      <c r="E21" s="38">
        <f t="shared" si="11"/>
        <v>0</v>
      </c>
      <c r="F21" s="38">
        <f t="shared" si="12"/>
        <v>0</v>
      </c>
      <c r="G21" s="38">
        <f t="shared" si="13"/>
        <v>0</v>
      </c>
      <c r="H21" s="38">
        <f t="shared" si="14"/>
        <v>0</v>
      </c>
      <c r="I21" s="38">
        <f t="shared" si="15"/>
        <v>0</v>
      </c>
      <c r="J21" s="38">
        <f t="shared" si="16"/>
        <v>0</v>
      </c>
      <c r="K21" s="38">
        <f t="shared" si="17"/>
        <v>0</v>
      </c>
      <c r="L21" s="19">
        <f t="shared" si="10"/>
        <v>0</v>
      </c>
      <c r="N21" s="91"/>
      <c r="O21" s="95">
        <v>3000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16"/>
    </row>
    <row r="22" spans="1:25">
      <c r="A22" s="17"/>
      <c r="B22" s="21" t="s">
        <v>26</v>
      </c>
      <c r="C22" s="18"/>
      <c r="D22" s="18"/>
      <c r="E22" s="38">
        <f t="shared" si="11"/>
        <v>0</v>
      </c>
      <c r="F22" s="38">
        <f t="shared" si="12"/>
        <v>0</v>
      </c>
      <c r="G22" s="38">
        <f t="shared" si="13"/>
        <v>0</v>
      </c>
      <c r="H22" s="38">
        <f t="shared" si="14"/>
        <v>0</v>
      </c>
      <c r="I22" s="38">
        <f t="shared" si="15"/>
        <v>0</v>
      </c>
      <c r="J22" s="38">
        <f t="shared" si="16"/>
        <v>0</v>
      </c>
      <c r="K22" s="38">
        <f t="shared" si="17"/>
        <v>0</v>
      </c>
      <c r="L22" s="19">
        <f t="shared" si="10"/>
        <v>0</v>
      </c>
      <c r="N22" s="27"/>
      <c r="O22" s="98">
        <v>10</v>
      </c>
      <c r="P22" s="75"/>
      <c r="Q22" s="75"/>
      <c r="R22" s="75"/>
      <c r="S22" s="75"/>
      <c r="T22" s="75"/>
      <c r="U22" s="75"/>
      <c r="V22" s="75"/>
      <c r="W22" s="16"/>
    </row>
    <row r="23" spans="1:25" s="34" customFormat="1">
      <c r="A23" s="30"/>
      <c r="B23" s="31" t="s">
        <v>25</v>
      </c>
      <c r="C23" s="31"/>
      <c r="D23" s="31"/>
      <c r="E23" s="32">
        <f>E13+SUM(E15:E22)</f>
        <v>159112.42986743001</v>
      </c>
      <c r="F23" s="32">
        <f>F13+SUM(F15:F22)</f>
        <v>334136.10272160301</v>
      </c>
      <c r="G23" s="32">
        <f>G13+SUM(G15:G22)</f>
        <v>350842.90785768314</v>
      </c>
      <c r="H23" s="32">
        <f>H13+SUM(H15:H22)</f>
        <v>184192.52662528367</v>
      </c>
      <c r="I23" s="32">
        <f>I13+SUM(I15:I22)</f>
        <v>186528.46511279786</v>
      </c>
      <c r="J23" s="32">
        <f t="shared" ref="J23:K23" si="20">J13+SUM(J15:J22)</f>
        <v>308046.41912000027</v>
      </c>
      <c r="K23" s="32">
        <f t="shared" si="20"/>
        <v>213225.873634594</v>
      </c>
      <c r="L23" s="33">
        <f>SUM(E23:K23)</f>
        <v>1736084.7249393919</v>
      </c>
      <c r="N23" s="35"/>
      <c r="O23" s="89"/>
      <c r="P23" s="52"/>
      <c r="Q23" s="52"/>
      <c r="R23" s="52"/>
      <c r="S23" s="52"/>
      <c r="T23" s="52"/>
      <c r="U23" s="52"/>
      <c r="V23" s="52"/>
      <c r="W23" s="53"/>
    </row>
    <row r="24" spans="1:25">
      <c r="A24" s="17" t="s">
        <v>24</v>
      </c>
      <c r="B24" s="18" t="s">
        <v>44</v>
      </c>
      <c r="C24" s="18"/>
      <c r="D24" s="18"/>
      <c r="E24" s="29"/>
      <c r="F24" s="29"/>
      <c r="G24" s="29"/>
      <c r="H24" s="29"/>
      <c r="I24" s="29"/>
      <c r="J24" s="29"/>
      <c r="K24" s="29"/>
      <c r="L24" s="19"/>
      <c r="N24" s="14"/>
      <c r="O24" s="88"/>
      <c r="P24" s="15"/>
      <c r="Q24" s="15"/>
      <c r="R24" s="15"/>
      <c r="S24" s="15"/>
      <c r="T24" s="15"/>
      <c r="U24" s="15"/>
      <c r="V24" s="15"/>
      <c r="W24" s="16"/>
    </row>
    <row r="25" spans="1:25">
      <c r="A25" s="17"/>
      <c r="B25" s="21" t="s">
        <v>302</v>
      </c>
      <c r="C25" s="18"/>
      <c r="D25" s="18"/>
      <c r="E25" s="22">
        <f t="shared" ref="E25:K25" si="21">ROUND(($W27*(E13)),0)</f>
        <v>5842</v>
      </c>
      <c r="F25" s="22">
        <f t="shared" si="21"/>
        <v>12267</v>
      </c>
      <c r="G25" s="22">
        <f t="shared" si="21"/>
        <v>12881</v>
      </c>
      <c r="H25" s="22">
        <f t="shared" si="21"/>
        <v>6762</v>
      </c>
      <c r="I25" s="22">
        <f t="shared" si="21"/>
        <v>7100</v>
      </c>
      <c r="J25" s="22">
        <f t="shared" si="21"/>
        <v>7455</v>
      </c>
      <c r="K25" s="22">
        <f t="shared" si="21"/>
        <v>7828</v>
      </c>
      <c r="L25" s="19">
        <f t="shared" ref="L25:L30" si="22">SUM(E25:K25)</f>
        <v>60135</v>
      </c>
      <c r="N25" s="14"/>
      <c r="O25" s="88"/>
      <c r="P25" s="15"/>
      <c r="Q25" s="15"/>
      <c r="R25" s="15"/>
      <c r="S25" s="15"/>
      <c r="T25" s="15"/>
      <c r="U25" s="15"/>
      <c r="V25" s="15"/>
      <c r="W25" s="16"/>
    </row>
    <row r="26" spans="1:25">
      <c r="A26" s="17"/>
      <c r="B26" s="21" t="s">
        <v>166</v>
      </c>
      <c r="C26" s="18"/>
      <c r="D26" s="18"/>
      <c r="E26" s="22">
        <f t="shared" ref="E26:K26" si="23">+(E15+E16)*$W$26</f>
        <v>4574.7</v>
      </c>
      <c r="F26" s="22">
        <f t="shared" si="23"/>
        <v>9606.869999999999</v>
      </c>
      <c r="G26" s="22">
        <f t="shared" si="23"/>
        <v>10087.2135</v>
      </c>
      <c r="H26" s="22">
        <f t="shared" si="23"/>
        <v>5295.7870875000008</v>
      </c>
      <c r="I26" s="22">
        <f t="shared" si="23"/>
        <v>5189.8713457499998</v>
      </c>
      <c r="J26" s="22">
        <f t="shared" si="23"/>
        <v>11677.210527937501</v>
      </c>
      <c r="K26" s="22">
        <f t="shared" si="23"/>
        <v>6130.535527167187</v>
      </c>
      <c r="L26" s="19">
        <f t="shared" si="22"/>
        <v>52562.187988354686</v>
      </c>
      <c r="N26" s="14"/>
      <c r="O26" s="88"/>
      <c r="P26" s="15"/>
      <c r="Q26" s="15"/>
      <c r="R26" s="15"/>
      <c r="S26" s="15"/>
      <c r="T26" s="15"/>
      <c r="U26" s="15"/>
      <c r="V26" s="15"/>
      <c r="W26" s="326">
        <v>0.29899999999999999</v>
      </c>
      <c r="Y26" s="2" t="s">
        <v>111</v>
      </c>
    </row>
    <row r="27" spans="1:25">
      <c r="A27" s="17"/>
      <c r="B27" s="21" t="s">
        <v>52</v>
      </c>
      <c r="C27" s="18"/>
      <c r="D27" s="18"/>
      <c r="E27" s="22">
        <f t="shared" ref="E27:K27" si="24">ROUND((E17+E18+E19)*$W28,0)</f>
        <v>16825</v>
      </c>
      <c r="F27" s="22">
        <f t="shared" si="24"/>
        <v>35333</v>
      </c>
      <c r="G27" s="22">
        <f t="shared" si="24"/>
        <v>37099</v>
      </c>
      <c r="H27" s="22">
        <f t="shared" si="24"/>
        <v>19477</v>
      </c>
      <c r="I27" s="22">
        <f t="shared" si="24"/>
        <v>20451</v>
      </c>
      <c r="J27" s="22">
        <f t="shared" si="24"/>
        <v>42947</v>
      </c>
      <c r="K27" s="22">
        <f t="shared" si="24"/>
        <v>22547</v>
      </c>
      <c r="L27" s="19">
        <f t="shared" si="22"/>
        <v>194679</v>
      </c>
      <c r="N27" s="14"/>
      <c r="O27" s="88"/>
      <c r="P27" s="15"/>
      <c r="Q27" s="15"/>
      <c r="R27" s="15"/>
      <c r="S27" s="15"/>
      <c r="T27" s="15"/>
      <c r="U27" s="15"/>
      <c r="V27" s="15"/>
      <c r="W27" s="326">
        <v>7.5999999999999998E-2</v>
      </c>
      <c r="Y27" s="2" t="s">
        <v>80</v>
      </c>
    </row>
    <row r="28" spans="1:25">
      <c r="A28" s="17"/>
      <c r="B28" s="21" t="s">
        <v>82</v>
      </c>
      <c r="C28" s="18"/>
      <c r="D28" s="18"/>
      <c r="E28" s="22">
        <f t="shared" ref="E28:K28" si="25">ROUND(E20*$W27,0)</f>
        <v>352</v>
      </c>
      <c r="F28" s="22">
        <f t="shared" si="25"/>
        <v>740</v>
      </c>
      <c r="G28" s="22">
        <f t="shared" si="25"/>
        <v>777</v>
      </c>
      <c r="H28" s="22">
        <f t="shared" si="25"/>
        <v>408</v>
      </c>
      <c r="I28" s="22">
        <f t="shared" si="25"/>
        <v>0</v>
      </c>
      <c r="J28" s="22">
        <f t="shared" si="25"/>
        <v>899</v>
      </c>
      <c r="K28" s="22">
        <f t="shared" si="25"/>
        <v>472</v>
      </c>
      <c r="L28" s="19">
        <f t="shared" si="22"/>
        <v>3648</v>
      </c>
      <c r="N28" s="14"/>
      <c r="O28" s="88"/>
      <c r="P28" s="15"/>
      <c r="Q28" s="15"/>
      <c r="R28" s="15"/>
      <c r="S28" s="15"/>
      <c r="T28" s="15"/>
      <c r="U28" s="15"/>
      <c r="V28" s="15"/>
      <c r="W28" s="326">
        <v>0.27</v>
      </c>
      <c r="Y28" s="2" t="s">
        <v>81</v>
      </c>
    </row>
    <row r="29" spans="1:25">
      <c r="A29" s="17"/>
      <c r="B29" s="21" t="s">
        <v>109</v>
      </c>
      <c r="C29" s="18"/>
      <c r="D29" s="18"/>
      <c r="E29" s="22">
        <f t="shared" ref="E29:K29" si="26">+E21*$W$29</f>
        <v>0</v>
      </c>
      <c r="F29" s="22">
        <f t="shared" si="26"/>
        <v>0</v>
      </c>
      <c r="G29" s="22">
        <f t="shared" si="26"/>
        <v>0</v>
      </c>
      <c r="H29" s="22">
        <f t="shared" si="26"/>
        <v>0</v>
      </c>
      <c r="I29" s="22">
        <f t="shared" si="26"/>
        <v>0</v>
      </c>
      <c r="J29" s="22">
        <f t="shared" si="26"/>
        <v>0</v>
      </c>
      <c r="K29" s="22">
        <f t="shared" si="26"/>
        <v>0</v>
      </c>
      <c r="L29" s="19">
        <f t="shared" si="22"/>
        <v>0</v>
      </c>
      <c r="N29" s="14"/>
      <c r="O29" s="88"/>
      <c r="P29" s="15"/>
      <c r="Q29" s="15"/>
      <c r="R29" s="15"/>
      <c r="S29" s="15"/>
      <c r="T29" s="15"/>
      <c r="U29" s="15"/>
      <c r="V29" s="15"/>
      <c r="W29" s="326">
        <v>0.35599999999999998</v>
      </c>
      <c r="Y29" s="2" t="s">
        <v>110</v>
      </c>
    </row>
    <row r="30" spans="1:25">
      <c r="A30" s="17"/>
      <c r="B30" s="18" t="s">
        <v>46</v>
      </c>
      <c r="C30" s="18"/>
      <c r="D30" s="18"/>
      <c r="E30" s="22">
        <f>SUM(E25:E29)</f>
        <v>27593.7</v>
      </c>
      <c r="F30" s="22">
        <f t="shared" ref="F30:I30" si="27">SUM(F25:F29)</f>
        <v>57946.869999999995</v>
      </c>
      <c r="G30" s="22">
        <f t="shared" si="27"/>
        <v>60844.213499999998</v>
      </c>
      <c r="H30" s="22">
        <f t="shared" si="27"/>
        <v>31942.787087500001</v>
      </c>
      <c r="I30" s="22">
        <f t="shared" si="27"/>
        <v>32740.871345749998</v>
      </c>
      <c r="J30" s="22">
        <f t="shared" ref="J30:K30" si="28">SUM(J25:J29)</f>
        <v>62978.210527937503</v>
      </c>
      <c r="K30" s="22">
        <f t="shared" si="28"/>
        <v>36977.535527167187</v>
      </c>
      <c r="L30" s="19">
        <f t="shared" si="22"/>
        <v>311024.18798835471</v>
      </c>
      <c r="N30" s="14"/>
      <c r="O30" s="88"/>
      <c r="P30" s="15"/>
      <c r="Q30" s="15"/>
      <c r="R30" s="15"/>
      <c r="S30" s="15"/>
      <c r="T30" s="15"/>
      <c r="U30" s="15"/>
      <c r="V30" s="15"/>
      <c r="W30" s="16"/>
    </row>
    <row r="31" spans="1:25" s="34" customFormat="1">
      <c r="A31" s="30"/>
      <c r="B31" s="31" t="s">
        <v>23</v>
      </c>
      <c r="C31" s="31"/>
      <c r="D31" s="31"/>
      <c r="E31" s="32">
        <f>E30+E23</f>
        <v>186706.12986743002</v>
      </c>
      <c r="F31" s="32">
        <f>F30+F23</f>
        <v>392082.972721603</v>
      </c>
      <c r="G31" s="32">
        <f>G30+G23</f>
        <v>411687.12135768315</v>
      </c>
      <c r="H31" s="32">
        <f>H30+H23</f>
        <v>216135.31371278368</v>
      </c>
      <c r="I31" s="32">
        <f>I30+I23</f>
        <v>219269.33645854786</v>
      </c>
      <c r="J31" s="32">
        <f t="shared" ref="J31:K31" si="29">J30+J23</f>
        <v>371024.62964793778</v>
      </c>
      <c r="K31" s="32">
        <f t="shared" si="29"/>
        <v>250203.40916176117</v>
      </c>
      <c r="L31" s="33">
        <f>SUM(E31:K31)</f>
        <v>2047108.9129277468</v>
      </c>
      <c r="N31" s="35"/>
      <c r="O31" s="89"/>
      <c r="P31" s="52"/>
      <c r="Q31" s="52"/>
      <c r="R31" s="52"/>
      <c r="S31" s="52"/>
      <c r="T31" s="52"/>
      <c r="U31" s="52"/>
      <c r="V31" s="52"/>
      <c r="W31" s="16"/>
    </row>
    <row r="32" spans="1:25">
      <c r="A32" s="23" t="s">
        <v>22</v>
      </c>
      <c r="B32" s="18" t="s">
        <v>45</v>
      </c>
      <c r="C32" s="18"/>
      <c r="D32" s="18"/>
      <c r="E32" s="29"/>
      <c r="F32" s="29"/>
      <c r="G32" s="29"/>
      <c r="H32" s="29"/>
      <c r="I32" s="29"/>
      <c r="J32" s="29"/>
      <c r="K32" s="29"/>
      <c r="L32" s="19"/>
      <c r="N32" s="14"/>
      <c r="O32" s="88"/>
      <c r="P32" s="15"/>
      <c r="Q32" s="15"/>
      <c r="R32" s="15"/>
      <c r="S32" s="15"/>
      <c r="T32" s="15"/>
      <c r="U32" s="15"/>
      <c r="V32" s="15"/>
      <c r="W32" s="16"/>
    </row>
    <row r="33" spans="1:25">
      <c r="A33" s="17"/>
      <c r="B33" s="21"/>
      <c r="C33" s="18"/>
      <c r="D33" s="18"/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19">
        <f t="shared" ref="L33:L38" si="30">SUM(E33:K33)</f>
        <v>0</v>
      </c>
      <c r="N33" s="14"/>
      <c r="O33" s="88"/>
      <c r="P33" s="15"/>
      <c r="Q33" s="15"/>
      <c r="R33" s="15"/>
      <c r="S33" s="15"/>
      <c r="T33" s="15"/>
      <c r="U33" s="15"/>
      <c r="V33" s="15"/>
      <c r="W33" s="16"/>
    </row>
    <row r="34" spans="1:25" hidden="1">
      <c r="A34" s="17"/>
      <c r="B34" s="37"/>
      <c r="C34" s="24"/>
      <c r="D34" s="24"/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19">
        <f t="shared" si="30"/>
        <v>0</v>
      </c>
      <c r="N34" s="14"/>
      <c r="O34" s="88"/>
      <c r="P34" s="15"/>
      <c r="Q34" s="15"/>
      <c r="R34" s="15"/>
      <c r="S34" s="15"/>
      <c r="T34" s="15"/>
      <c r="U34" s="15"/>
      <c r="V34" s="15"/>
      <c r="W34" s="16"/>
    </row>
    <row r="35" spans="1:25">
      <c r="A35" s="17"/>
      <c r="B35" s="18" t="s">
        <v>21</v>
      </c>
      <c r="C35" s="18"/>
      <c r="D35" s="18"/>
      <c r="E35" s="38">
        <f>+E33+E34</f>
        <v>0</v>
      </c>
      <c r="F35" s="38">
        <f t="shared" ref="F35:I35" si="31">+F33+F34</f>
        <v>0</v>
      </c>
      <c r="G35" s="38">
        <f t="shared" si="31"/>
        <v>0</v>
      </c>
      <c r="H35" s="38">
        <f t="shared" si="31"/>
        <v>0</v>
      </c>
      <c r="I35" s="38">
        <f t="shared" si="31"/>
        <v>0</v>
      </c>
      <c r="J35" s="38">
        <f t="shared" ref="J35:K35" si="32">+J33+J34</f>
        <v>0</v>
      </c>
      <c r="K35" s="38">
        <f t="shared" si="32"/>
        <v>0</v>
      </c>
      <c r="L35" s="19">
        <f t="shared" si="30"/>
        <v>0</v>
      </c>
      <c r="N35" s="14"/>
      <c r="O35" s="88"/>
      <c r="P35" s="15"/>
      <c r="Q35" s="15"/>
      <c r="R35" s="15"/>
      <c r="S35" s="15"/>
      <c r="T35" s="15"/>
      <c r="U35" s="15"/>
      <c r="V35" s="15"/>
      <c r="W35" s="16"/>
    </row>
    <row r="36" spans="1:25">
      <c r="A36" s="23" t="s">
        <v>20</v>
      </c>
      <c r="B36" s="18" t="s">
        <v>19</v>
      </c>
      <c r="C36" s="18" t="s">
        <v>43</v>
      </c>
      <c r="D36" s="18"/>
      <c r="E36" s="38">
        <v>2000</v>
      </c>
      <c r="F36" s="38">
        <v>4000</v>
      </c>
      <c r="G36" s="38">
        <v>4000</v>
      </c>
      <c r="H36" s="38">
        <v>1888</v>
      </c>
      <c r="I36" s="38">
        <v>1641.5</v>
      </c>
      <c r="J36" s="38">
        <v>4000</v>
      </c>
      <c r="K36" s="38">
        <v>2000</v>
      </c>
      <c r="L36" s="19">
        <f t="shared" si="30"/>
        <v>19529.5</v>
      </c>
      <c r="N36" s="14"/>
      <c r="O36" s="88"/>
      <c r="P36" s="15"/>
      <c r="Q36" s="15"/>
      <c r="R36" s="15"/>
      <c r="S36" s="15"/>
      <c r="T36" s="15"/>
      <c r="U36" s="15"/>
      <c r="V36" s="15"/>
      <c r="W36" s="16"/>
    </row>
    <row r="37" spans="1:25">
      <c r="A37" s="17"/>
      <c r="B37" s="39"/>
      <c r="C37" s="18" t="s">
        <v>18</v>
      </c>
      <c r="D37" s="18"/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19">
        <f t="shared" si="30"/>
        <v>0</v>
      </c>
      <c r="N37" s="14"/>
      <c r="O37" s="88"/>
      <c r="P37" s="15"/>
      <c r="Q37" s="15"/>
      <c r="R37" s="15"/>
      <c r="S37" s="15"/>
      <c r="T37" s="15"/>
      <c r="U37" s="15"/>
      <c r="V37" s="15"/>
      <c r="W37" s="16"/>
      <c r="Y37" s="127"/>
    </row>
    <row r="38" spans="1:25">
      <c r="A38" s="17"/>
      <c r="B38" s="24" t="s">
        <v>47</v>
      </c>
      <c r="C38" s="24"/>
      <c r="D38" s="24"/>
      <c r="E38" s="22">
        <f>SUM(E36:E37)</f>
        <v>2000</v>
      </c>
      <c r="F38" s="22">
        <f>SUM(F36:F37)</f>
        <v>4000</v>
      </c>
      <c r="G38" s="22">
        <f>SUM(G36:G37)</f>
        <v>4000</v>
      </c>
      <c r="H38" s="22">
        <f>SUM(H36:H37)</f>
        <v>1888</v>
      </c>
      <c r="I38" s="22">
        <f>SUM(I36:I37)</f>
        <v>1641.5</v>
      </c>
      <c r="J38" s="22">
        <f t="shared" ref="J38:K38" si="33">SUM(J36:J37)</f>
        <v>4000</v>
      </c>
      <c r="K38" s="22">
        <f t="shared" si="33"/>
        <v>2000</v>
      </c>
      <c r="L38" s="19">
        <f t="shared" si="30"/>
        <v>19529.5</v>
      </c>
      <c r="N38" s="14"/>
      <c r="O38" s="88"/>
      <c r="P38" s="15"/>
      <c r="Q38" s="15"/>
      <c r="R38" s="15"/>
      <c r="S38" s="15"/>
      <c r="T38" s="15"/>
      <c r="U38" s="15"/>
      <c r="V38" s="15"/>
      <c r="W38" s="16"/>
    </row>
    <row r="39" spans="1:25">
      <c r="A39" s="40" t="s">
        <v>17</v>
      </c>
      <c r="B39" s="39" t="s">
        <v>16</v>
      </c>
      <c r="C39" s="41"/>
      <c r="D39" s="41"/>
      <c r="E39" s="25"/>
      <c r="F39" s="25"/>
      <c r="G39" s="25"/>
      <c r="H39" s="25"/>
      <c r="I39" s="25"/>
      <c r="J39" s="25"/>
      <c r="K39" s="25"/>
      <c r="L39" s="19"/>
      <c r="N39" s="14"/>
      <c r="O39" s="88"/>
      <c r="P39" s="15"/>
      <c r="Q39" s="15"/>
      <c r="R39" s="15"/>
      <c r="S39" s="15"/>
      <c r="T39" s="15"/>
      <c r="U39" s="15"/>
      <c r="V39" s="15"/>
      <c r="W39" s="16"/>
    </row>
    <row r="40" spans="1:25" hidden="1">
      <c r="A40" s="17"/>
      <c r="B40" s="43" t="s">
        <v>282</v>
      </c>
      <c r="C40" s="44">
        <v>0</v>
      </c>
      <c r="D40" s="24"/>
      <c r="E40" s="38"/>
      <c r="F40" s="38">
        <v>0</v>
      </c>
      <c r="G40" s="38">
        <v>0</v>
      </c>
      <c r="H40" s="38">
        <v>0</v>
      </c>
      <c r="I40" s="38">
        <v>0</v>
      </c>
      <c r="J40" s="38"/>
      <c r="K40" s="38"/>
      <c r="L40" s="19">
        <f t="shared" ref="L40:L45" si="34">SUM(E40:K40)</f>
        <v>0</v>
      </c>
      <c r="N40" s="14"/>
      <c r="O40" s="88"/>
      <c r="P40" s="15"/>
      <c r="Q40" s="15"/>
      <c r="R40" s="15"/>
      <c r="S40" s="15"/>
      <c r="T40" s="15"/>
      <c r="U40" s="15"/>
      <c r="V40" s="15"/>
      <c r="W40" s="16"/>
    </row>
    <row r="41" spans="1:25" hidden="1">
      <c r="A41" s="17"/>
      <c r="B41" s="43" t="s">
        <v>283</v>
      </c>
      <c r="C41" s="44"/>
      <c r="D41" s="24"/>
      <c r="E41" s="38"/>
      <c r="F41" s="38"/>
      <c r="G41" s="38"/>
      <c r="H41" s="38"/>
      <c r="I41" s="38"/>
      <c r="J41" s="38"/>
      <c r="K41" s="38"/>
      <c r="L41" s="19">
        <f t="shared" si="34"/>
        <v>0</v>
      </c>
      <c r="N41" s="14"/>
      <c r="O41" s="88"/>
      <c r="P41" s="15"/>
      <c r="Q41" s="15"/>
      <c r="R41" s="15"/>
      <c r="S41" s="15"/>
      <c r="T41" s="15"/>
      <c r="U41" s="15"/>
      <c r="V41" s="15"/>
      <c r="W41" s="16"/>
    </row>
    <row r="42" spans="1:25" hidden="1">
      <c r="A42" s="17"/>
      <c r="B42" s="43" t="s">
        <v>284</v>
      </c>
      <c r="C42" s="44">
        <v>0</v>
      </c>
      <c r="D42" s="24"/>
      <c r="E42" s="38"/>
      <c r="F42" s="38"/>
      <c r="G42" s="38"/>
      <c r="H42" s="38"/>
      <c r="I42" s="38"/>
      <c r="J42" s="38"/>
      <c r="K42" s="38"/>
      <c r="L42" s="19">
        <f t="shared" si="34"/>
        <v>0</v>
      </c>
      <c r="N42" s="14"/>
      <c r="O42" s="88"/>
      <c r="P42" s="15"/>
      <c r="Q42" s="15"/>
      <c r="R42" s="15"/>
      <c r="S42" s="15"/>
      <c r="T42" s="15"/>
      <c r="U42" s="15"/>
      <c r="V42" s="15"/>
      <c r="W42" s="16"/>
    </row>
    <row r="43" spans="1:25" hidden="1">
      <c r="A43" s="17"/>
      <c r="B43" s="45" t="s">
        <v>285</v>
      </c>
      <c r="C43" s="44">
        <v>0</v>
      </c>
      <c r="D43" s="24"/>
      <c r="E43" s="38"/>
      <c r="F43" s="38"/>
      <c r="G43" s="38"/>
      <c r="H43" s="38"/>
      <c r="I43" s="38"/>
      <c r="J43" s="38"/>
      <c r="K43" s="38"/>
      <c r="L43" s="19">
        <f t="shared" si="34"/>
        <v>0</v>
      </c>
      <c r="N43" s="14"/>
      <c r="O43" s="88"/>
      <c r="P43" s="15"/>
      <c r="Q43" s="15"/>
      <c r="R43" s="15"/>
      <c r="S43" s="15"/>
      <c r="T43" s="15"/>
      <c r="U43" s="15"/>
      <c r="V43" s="15"/>
      <c r="W43" s="16"/>
    </row>
    <row r="44" spans="1:25" ht="14.25" hidden="1" customHeight="1">
      <c r="A44" s="17"/>
      <c r="B44" s="24" t="s">
        <v>286</v>
      </c>
      <c r="C44" s="44">
        <v>0</v>
      </c>
      <c r="D44" s="24"/>
      <c r="E44" s="38"/>
      <c r="F44" s="38"/>
      <c r="G44" s="38"/>
      <c r="H44" s="38"/>
      <c r="I44" s="38"/>
      <c r="J44" s="38"/>
      <c r="K44" s="38"/>
      <c r="L44" s="19">
        <f t="shared" si="34"/>
        <v>0</v>
      </c>
      <c r="N44" s="14"/>
      <c r="O44" s="88"/>
      <c r="P44" s="15"/>
      <c r="Q44" s="15"/>
      <c r="R44" s="15"/>
      <c r="S44" s="15"/>
      <c r="T44" s="15"/>
      <c r="U44" s="15"/>
      <c r="V44" s="15"/>
      <c r="W44" s="16"/>
    </row>
    <row r="45" spans="1:25">
      <c r="A45" s="40"/>
      <c r="B45" s="316" t="s">
        <v>11</v>
      </c>
      <c r="C45" s="47"/>
      <c r="D45" s="39"/>
      <c r="E45" s="22">
        <f>SUM(E40:E43)</f>
        <v>0</v>
      </c>
      <c r="F45" s="22">
        <f t="shared" ref="F45:I45" si="35">SUM(F40:F43)</f>
        <v>0</v>
      </c>
      <c r="G45" s="22">
        <f t="shared" si="35"/>
        <v>0</v>
      </c>
      <c r="H45" s="22">
        <f t="shared" si="35"/>
        <v>0</v>
      </c>
      <c r="I45" s="22">
        <f t="shared" si="35"/>
        <v>0</v>
      </c>
      <c r="J45" s="22"/>
      <c r="K45" s="22"/>
      <c r="L45" s="19">
        <f t="shared" si="34"/>
        <v>0</v>
      </c>
      <c r="N45" s="14"/>
      <c r="O45" s="88"/>
      <c r="P45" s="15"/>
      <c r="Q45" s="15"/>
      <c r="R45" s="15"/>
      <c r="S45" s="15"/>
      <c r="T45" s="15"/>
      <c r="U45" s="15"/>
      <c r="V45" s="15"/>
      <c r="W45" s="16"/>
    </row>
    <row r="46" spans="1:25">
      <c r="A46" s="23" t="s">
        <v>10</v>
      </c>
      <c r="B46" s="18" t="s">
        <v>9</v>
      </c>
      <c r="C46" s="18"/>
      <c r="D46" s="18"/>
      <c r="E46" s="25"/>
      <c r="F46" s="25"/>
      <c r="G46" s="25"/>
      <c r="H46" s="25"/>
      <c r="I46" s="25"/>
      <c r="J46" s="25"/>
      <c r="K46" s="25"/>
      <c r="L46" s="19"/>
      <c r="N46" s="14"/>
      <c r="O46" s="88"/>
      <c r="P46" s="15"/>
      <c r="Q46" s="15"/>
      <c r="R46" s="15"/>
      <c r="S46" s="15"/>
      <c r="T46" s="15"/>
      <c r="U46" s="15"/>
      <c r="V46" s="15"/>
      <c r="W46" s="16"/>
    </row>
    <row r="47" spans="1:25">
      <c r="A47" s="17"/>
      <c r="B47" s="21" t="s">
        <v>8</v>
      </c>
      <c r="C47" s="18"/>
      <c r="D47" s="18"/>
      <c r="E47" s="38">
        <v>10000</v>
      </c>
      <c r="F47" s="38">
        <v>28004</v>
      </c>
      <c r="G47" s="38">
        <v>15229.5</v>
      </c>
      <c r="H47" s="38"/>
      <c r="I47" s="38"/>
      <c r="J47" s="38">
        <v>18708</v>
      </c>
      <c r="K47" s="38">
        <v>59</v>
      </c>
      <c r="L47" s="19">
        <f t="shared" ref="L47:L60" si="36">SUM(E47:K47)</f>
        <v>72000.5</v>
      </c>
      <c r="N47" s="14"/>
      <c r="O47" s="88"/>
      <c r="P47" s="15"/>
      <c r="Q47" s="15"/>
      <c r="R47" s="15"/>
      <c r="S47" s="15"/>
      <c r="T47" s="15"/>
      <c r="U47" s="15"/>
      <c r="V47" s="15"/>
      <c r="W47" s="16"/>
    </row>
    <row r="48" spans="1:25">
      <c r="A48" s="17"/>
      <c r="B48" s="21" t="s">
        <v>280</v>
      </c>
      <c r="C48" s="18"/>
      <c r="D48" s="18"/>
      <c r="E48" s="38">
        <v>1009</v>
      </c>
      <c r="F48" s="38">
        <v>3000</v>
      </c>
      <c r="G48" s="38">
        <v>1500</v>
      </c>
      <c r="H48" s="38"/>
      <c r="I48" s="38"/>
      <c r="J48" s="38">
        <v>1500</v>
      </c>
      <c r="K48" s="38">
        <v>1500</v>
      </c>
      <c r="L48" s="19">
        <f t="shared" si="36"/>
        <v>8509</v>
      </c>
      <c r="N48" s="14"/>
      <c r="O48" s="88"/>
      <c r="P48" s="15"/>
      <c r="Q48" s="15"/>
      <c r="R48" s="15"/>
      <c r="S48" s="15"/>
      <c r="T48" s="15"/>
      <c r="U48" s="15"/>
      <c r="V48" s="15"/>
      <c r="W48" s="16"/>
    </row>
    <row r="49" spans="1:23">
      <c r="A49" s="17"/>
      <c r="B49" s="21" t="s">
        <v>7</v>
      </c>
      <c r="C49" s="18"/>
      <c r="D49" s="18"/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/>
      <c r="K49" s="22"/>
      <c r="L49" s="19">
        <f t="shared" si="36"/>
        <v>0</v>
      </c>
      <c r="N49" s="14"/>
      <c r="O49" s="88"/>
      <c r="P49" s="15"/>
      <c r="Q49" s="15"/>
      <c r="R49" s="15"/>
      <c r="S49" s="15"/>
      <c r="T49" s="15"/>
      <c r="U49" s="15"/>
      <c r="V49" s="15"/>
      <c r="W49" s="16"/>
    </row>
    <row r="50" spans="1:23">
      <c r="A50" s="17"/>
      <c r="B50" s="21" t="s">
        <v>287</v>
      </c>
      <c r="C50" s="18"/>
      <c r="D50" s="18"/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/>
      <c r="K50" s="38"/>
      <c r="L50" s="19">
        <f t="shared" si="36"/>
        <v>0</v>
      </c>
      <c r="N50" s="14"/>
      <c r="O50" s="88"/>
      <c r="P50" s="15"/>
      <c r="Q50" s="15"/>
      <c r="R50" s="15"/>
      <c r="S50" s="15"/>
      <c r="T50" s="15"/>
      <c r="U50" s="15"/>
      <c r="V50" s="15"/>
      <c r="W50" s="16"/>
    </row>
    <row r="51" spans="1:23">
      <c r="A51" s="17"/>
      <c r="B51" s="185" t="s">
        <v>202</v>
      </c>
      <c r="C51" s="18"/>
      <c r="D51" s="18" t="s">
        <v>196</v>
      </c>
      <c r="E51" s="38">
        <v>115666.66666666667</v>
      </c>
      <c r="F51" s="38">
        <v>250000</v>
      </c>
      <c r="G51" s="38">
        <v>250000</v>
      </c>
      <c r="H51" s="38">
        <v>125000</v>
      </c>
      <c r="I51" s="38">
        <v>125000</v>
      </c>
      <c r="J51" s="38">
        <v>250000</v>
      </c>
      <c r="K51" s="38">
        <v>125000</v>
      </c>
      <c r="L51" s="19">
        <f t="shared" si="36"/>
        <v>1240666.6666666667</v>
      </c>
      <c r="N51" s="14"/>
      <c r="O51" s="88"/>
      <c r="P51" s="15"/>
      <c r="Q51" s="15"/>
      <c r="R51" s="15"/>
      <c r="S51" s="15"/>
      <c r="T51" s="15"/>
      <c r="U51" s="15"/>
      <c r="V51" s="15"/>
      <c r="W51" s="16"/>
    </row>
    <row r="52" spans="1:23">
      <c r="A52" s="17"/>
      <c r="B52" s="185" t="s">
        <v>194</v>
      </c>
      <c r="C52" s="18"/>
      <c r="D52" s="18" t="s">
        <v>197</v>
      </c>
      <c r="E52" s="38">
        <v>115666.66666666667</v>
      </c>
      <c r="F52" s="38">
        <v>250000</v>
      </c>
      <c r="G52" s="38">
        <v>250000</v>
      </c>
      <c r="H52" s="38">
        <v>125000</v>
      </c>
      <c r="I52" s="38">
        <v>125000</v>
      </c>
      <c r="J52" s="38">
        <v>250000</v>
      </c>
      <c r="K52" s="38">
        <v>125000</v>
      </c>
      <c r="L52" s="19">
        <f t="shared" si="36"/>
        <v>1240666.6666666667</v>
      </c>
      <c r="N52" s="14"/>
      <c r="O52" s="88"/>
      <c r="P52" s="15"/>
      <c r="Q52" s="15"/>
      <c r="R52" s="15"/>
      <c r="S52" s="15"/>
      <c r="T52" s="15"/>
      <c r="U52" s="15"/>
      <c r="V52" s="15"/>
      <c r="W52" s="16"/>
    </row>
    <row r="53" spans="1:23">
      <c r="A53" s="17"/>
      <c r="B53" s="185" t="s">
        <v>195</v>
      </c>
      <c r="C53" s="18"/>
      <c r="D53" s="18" t="s">
        <v>198</v>
      </c>
      <c r="E53" s="38">
        <v>115666.66666666667</v>
      </c>
      <c r="F53" s="38">
        <v>250000</v>
      </c>
      <c r="G53" s="38">
        <v>250000</v>
      </c>
      <c r="H53" s="38">
        <v>125000</v>
      </c>
      <c r="I53" s="38">
        <v>125000</v>
      </c>
      <c r="J53" s="38">
        <v>250000</v>
      </c>
      <c r="K53" s="38">
        <v>125000</v>
      </c>
      <c r="L53" s="19">
        <f t="shared" si="36"/>
        <v>1240666.6666666667</v>
      </c>
      <c r="N53" s="14"/>
      <c r="O53" s="88"/>
      <c r="P53" s="15"/>
      <c r="Q53" s="15"/>
      <c r="R53" s="15"/>
      <c r="S53" s="15"/>
      <c r="T53" s="15"/>
      <c r="U53" s="15"/>
      <c r="V53" s="15"/>
      <c r="W53" s="16"/>
    </row>
    <row r="54" spans="1:23">
      <c r="A54" s="17"/>
      <c r="B54" s="185" t="s">
        <v>255</v>
      </c>
      <c r="C54" s="18"/>
      <c r="D54" s="18" t="s">
        <v>256</v>
      </c>
      <c r="E54" s="38">
        <v>115666.66666666667</v>
      </c>
      <c r="F54" s="38">
        <v>250000</v>
      </c>
      <c r="G54" s="38">
        <v>250000</v>
      </c>
      <c r="H54" s="38">
        <v>125000</v>
      </c>
      <c r="I54" s="38">
        <v>125000</v>
      </c>
      <c r="J54" s="38">
        <v>250000</v>
      </c>
      <c r="K54" s="38">
        <v>125000</v>
      </c>
      <c r="L54" s="19">
        <f t="shared" si="36"/>
        <v>1240666.6666666667</v>
      </c>
      <c r="N54" s="14"/>
      <c r="O54" s="88"/>
      <c r="P54" s="15"/>
      <c r="Q54" s="15"/>
      <c r="R54" s="15"/>
      <c r="S54" s="15"/>
      <c r="T54" s="15"/>
      <c r="U54" s="15"/>
      <c r="V54" s="15"/>
      <c r="W54" s="16"/>
    </row>
    <row r="55" spans="1:23" hidden="1">
      <c r="A55" s="17"/>
      <c r="B55" s="185" t="s">
        <v>324</v>
      </c>
      <c r="C55" s="18"/>
      <c r="D55" s="18"/>
      <c r="E55" s="38"/>
      <c r="F55" s="38"/>
      <c r="G55" s="38"/>
      <c r="H55" s="38"/>
      <c r="I55" s="38"/>
      <c r="J55" s="38"/>
      <c r="K55" s="38"/>
      <c r="L55" s="19"/>
      <c r="N55" s="14"/>
      <c r="O55" s="88"/>
      <c r="P55" s="15"/>
      <c r="Q55" s="15"/>
      <c r="R55" s="15"/>
      <c r="S55" s="15"/>
      <c r="T55" s="15"/>
      <c r="U55" s="15"/>
      <c r="V55" s="15"/>
      <c r="W55" s="16"/>
    </row>
    <row r="56" spans="1:23">
      <c r="A56" s="17"/>
      <c r="B56" s="21" t="s">
        <v>6</v>
      </c>
      <c r="C56" s="48"/>
      <c r="D56" s="186">
        <v>4</v>
      </c>
      <c r="E56" s="38">
        <f>SUM(E51:E55)</f>
        <v>462666.66666666669</v>
      </c>
      <c r="F56" s="38">
        <f t="shared" ref="F56:K56" si="37">SUM(F51:F55)</f>
        <v>1000000</v>
      </c>
      <c r="G56" s="38">
        <f t="shared" si="37"/>
        <v>1000000</v>
      </c>
      <c r="H56" s="38">
        <f t="shared" si="37"/>
        <v>500000</v>
      </c>
      <c r="I56" s="38">
        <f t="shared" si="37"/>
        <v>500000</v>
      </c>
      <c r="J56" s="38">
        <f t="shared" si="37"/>
        <v>1000000</v>
      </c>
      <c r="K56" s="38">
        <f t="shared" si="37"/>
        <v>500000</v>
      </c>
      <c r="L56" s="19">
        <f t="shared" si="36"/>
        <v>4962666.666666667</v>
      </c>
      <c r="N56" s="14"/>
      <c r="O56" s="88"/>
      <c r="P56" s="15"/>
      <c r="Q56" s="15"/>
      <c r="R56" s="15"/>
      <c r="S56" s="15"/>
      <c r="T56" s="15"/>
      <c r="U56" s="15"/>
      <c r="V56" s="15"/>
      <c r="W56" s="16"/>
    </row>
    <row r="57" spans="1:23">
      <c r="A57" s="17"/>
      <c r="B57" s="21" t="s">
        <v>290</v>
      </c>
      <c r="C57" s="48"/>
      <c r="D57" s="309"/>
      <c r="E57" s="38"/>
      <c r="F57" s="38"/>
      <c r="G57" s="38"/>
      <c r="H57" s="38"/>
      <c r="I57" s="38"/>
      <c r="J57" s="38"/>
      <c r="K57" s="38"/>
      <c r="L57" s="19">
        <f t="shared" si="36"/>
        <v>0</v>
      </c>
      <c r="N57" s="14"/>
      <c r="O57" s="88"/>
      <c r="P57" s="15"/>
      <c r="Q57" s="15"/>
      <c r="R57" s="15"/>
      <c r="S57" s="15"/>
      <c r="T57" s="15"/>
      <c r="U57" s="15"/>
      <c r="V57" s="15"/>
      <c r="W57" s="16"/>
    </row>
    <row r="58" spans="1:23">
      <c r="A58" s="17"/>
      <c r="B58" s="21" t="s">
        <v>289</v>
      </c>
      <c r="C58" s="18"/>
      <c r="D58" s="18"/>
      <c r="E58" s="38">
        <f>P58*$O58</f>
        <v>16238</v>
      </c>
      <c r="F58" s="38">
        <f>$O58*$W58*Q58</f>
        <v>34099.800000000003</v>
      </c>
      <c r="G58" s="38">
        <f>$O58*$W58^2*R58</f>
        <v>35804.79</v>
      </c>
      <c r="H58" s="38">
        <f>$O58*$W58^3*S58</f>
        <v>18797.514750000002</v>
      </c>
      <c r="I58" s="38">
        <f>$O58*$W58^4*T58</f>
        <v>19737.390487500001</v>
      </c>
      <c r="J58" s="38">
        <f>$O58*$W58^5*U58</f>
        <v>41448.520023750003</v>
      </c>
      <c r="K58" s="38">
        <f>$O58*$W58^6*V58</f>
        <v>21760.473012468752</v>
      </c>
      <c r="L58" s="19">
        <f t="shared" si="36"/>
        <v>187886.48827371874</v>
      </c>
      <c r="N58" s="49">
        <v>16238</v>
      </c>
      <c r="O58" s="96">
        <f>+N58/12</f>
        <v>1353.1666666666667</v>
      </c>
      <c r="P58" s="50">
        <f>+P17+P18</f>
        <v>12</v>
      </c>
      <c r="Q58" s="50">
        <f t="shared" ref="Q58:T58" si="38">+Q17+Q18</f>
        <v>24</v>
      </c>
      <c r="R58" s="50">
        <f t="shared" si="38"/>
        <v>24</v>
      </c>
      <c r="S58" s="50">
        <f t="shared" si="38"/>
        <v>12</v>
      </c>
      <c r="T58" s="50">
        <f t="shared" si="38"/>
        <v>12</v>
      </c>
      <c r="U58" s="50">
        <f t="shared" ref="U58:V58" si="39">+U17+U18</f>
        <v>24</v>
      </c>
      <c r="V58" s="50">
        <f t="shared" si="39"/>
        <v>12</v>
      </c>
      <c r="W58" s="327">
        <v>1.05</v>
      </c>
    </row>
    <row r="59" spans="1:23">
      <c r="A59" s="17"/>
      <c r="B59" s="308" t="s">
        <v>127</v>
      </c>
      <c r="C59" s="307"/>
      <c r="D59" s="18"/>
      <c r="E59" s="38">
        <f>+P59*$N$59</f>
        <v>2647.68</v>
      </c>
      <c r="F59" s="38">
        <f>+Q59*$N$59*$W$59</f>
        <v>2780.0639999999999</v>
      </c>
      <c r="G59" s="38">
        <f>+R59*$N$59*$W$59^2</f>
        <v>2919.0672</v>
      </c>
      <c r="H59" s="38">
        <f>+S59*$N$59*$W$59^3</f>
        <v>3065.0205599999999</v>
      </c>
      <c r="I59" s="38">
        <f>+T59*$N$59*$W$59^4</f>
        <v>3218.2715879999996</v>
      </c>
      <c r="J59" s="38">
        <f>+U59*$N$59*$W$59^5</f>
        <v>3379.1851674</v>
      </c>
      <c r="K59" s="38">
        <f>+V59*$N$59*$W$59^6</f>
        <v>3548.1444257699995</v>
      </c>
      <c r="L59" s="19">
        <f t="shared" si="36"/>
        <v>21557.432941169998</v>
      </c>
      <c r="N59" s="126">
        <v>2647.68</v>
      </c>
      <c r="O59" s="96"/>
      <c r="P59" s="50">
        <f>IF(P19&gt;=1,1,0)</f>
        <v>1</v>
      </c>
      <c r="Q59" s="50">
        <f t="shared" ref="Q59:T59" si="40">IF(Q19&gt;=1,1,0)</f>
        <v>1</v>
      </c>
      <c r="R59" s="50">
        <f t="shared" si="40"/>
        <v>1</v>
      </c>
      <c r="S59" s="50">
        <f t="shared" si="40"/>
        <v>1</v>
      </c>
      <c r="T59" s="50">
        <f t="shared" si="40"/>
        <v>1</v>
      </c>
      <c r="U59" s="50">
        <f t="shared" ref="U59:V59" si="41">IF(U19&gt;=1,1,0)</f>
        <v>1</v>
      </c>
      <c r="V59" s="50">
        <f t="shared" si="41"/>
        <v>1</v>
      </c>
      <c r="W59" s="327">
        <v>1.05</v>
      </c>
    </row>
    <row r="60" spans="1:23">
      <c r="A60" s="17"/>
      <c r="B60" s="18" t="s">
        <v>48</v>
      </c>
      <c r="C60" s="18"/>
      <c r="D60" s="18"/>
      <c r="E60" s="22">
        <f>SUM(E47:E50,E56:E59)</f>
        <v>492561.34666666668</v>
      </c>
      <c r="F60" s="22">
        <f t="shared" ref="F60:I60" si="42">SUM(F47:F50,F56:F59)</f>
        <v>1067883.8640000001</v>
      </c>
      <c r="G60" s="22">
        <f t="shared" si="42"/>
        <v>1055453.3572</v>
      </c>
      <c r="H60" s="22">
        <f t="shared" si="42"/>
        <v>521862.53530999995</v>
      </c>
      <c r="I60" s="22">
        <f t="shared" si="42"/>
        <v>522955.6620755</v>
      </c>
      <c r="J60" s="22">
        <f t="shared" ref="J60:K60" si="43">SUM(J47:J50,J56:J59)</f>
        <v>1065035.7051911498</v>
      </c>
      <c r="K60" s="22">
        <f t="shared" si="43"/>
        <v>526867.61743823881</v>
      </c>
      <c r="L60" s="19">
        <f t="shared" si="36"/>
        <v>5252620.0878815548</v>
      </c>
      <c r="N60" s="14"/>
      <c r="O60" s="88"/>
      <c r="P60" s="15"/>
      <c r="Q60" s="15"/>
      <c r="R60" s="15"/>
      <c r="S60" s="15"/>
      <c r="T60" s="15"/>
      <c r="U60" s="15"/>
      <c r="V60" s="15"/>
      <c r="W60" s="16"/>
    </row>
    <row r="61" spans="1:23" s="34" customFormat="1">
      <c r="A61" s="51" t="s">
        <v>5</v>
      </c>
      <c r="B61" s="31" t="s">
        <v>4</v>
      </c>
      <c r="C61" s="31"/>
      <c r="D61" s="31"/>
      <c r="E61" s="32">
        <f>E31+E35+E45+E60+E38</f>
        <v>681267.47653409676</v>
      </c>
      <c r="F61" s="32">
        <f t="shared" ref="F61:I61" si="44">F31+F35+F45+F60+F36+F37</f>
        <v>1463966.8367216031</v>
      </c>
      <c r="G61" s="32">
        <f t="shared" si="44"/>
        <v>1471140.4785576831</v>
      </c>
      <c r="H61" s="32">
        <f t="shared" si="44"/>
        <v>739885.84902278357</v>
      </c>
      <c r="I61" s="32">
        <f t="shared" si="44"/>
        <v>743866.49853404786</v>
      </c>
      <c r="J61" s="32">
        <f>J31+J35+J45+J60+J36+J37</f>
        <v>1440060.3348390877</v>
      </c>
      <c r="K61" s="32">
        <f t="shared" ref="K61" si="45">K31+K35+K45+K60+K36+K37</f>
        <v>779071.02659999998</v>
      </c>
      <c r="L61" s="33">
        <f>SUM(E61:K61)</f>
        <v>7319258.5008093026</v>
      </c>
      <c r="N61" s="35"/>
      <c r="O61" s="89"/>
      <c r="P61" s="52"/>
      <c r="Q61" s="52"/>
      <c r="R61" s="52"/>
      <c r="S61" s="52"/>
      <c r="T61" s="52"/>
      <c r="U61" s="52"/>
      <c r="V61" s="52"/>
      <c r="W61" s="53"/>
    </row>
    <row r="62" spans="1:23">
      <c r="A62" s="285"/>
      <c r="B62" s="54" t="s">
        <v>291</v>
      </c>
      <c r="C62" s="54"/>
      <c r="D62" s="54"/>
      <c r="E62" s="56">
        <f>+IF(E56&gt;=25000,E61-E58-E59-E35-E56-E45+25000*D56,E61-E58-E59-E35-E45)</f>
        <v>299715.12986743002</v>
      </c>
      <c r="F62" s="56">
        <f>+F61-F58-F35-F56-F45-F59</f>
        <v>427086.972721603</v>
      </c>
      <c r="G62" s="56">
        <f t="shared" ref="G62:K62" si="46">+G61-G58-G35-G56-G45-G59</f>
        <v>432416.62135768303</v>
      </c>
      <c r="H62" s="56">
        <f t="shared" si="46"/>
        <v>218023.31371278359</v>
      </c>
      <c r="I62" s="56">
        <f t="shared" si="46"/>
        <v>220910.83645854786</v>
      </c>
      <c r="J62" s="56">
        <f>+J61-J58-J35-J56-J45-J59</f>
        <v>395232.62964793778</v>
      </c>
      <c r="K62" s="56">
        <f t="shared" si="46"/>
        <v>253762.4091617612</v>
      </c>
      <c r="L62" s="57">
        <f>SUM(E62:K62)</f>
        <v>2247147.9129277468</v>
      </c>
      <c r="N62" s="14"/>
      <c r="O62" s="88"/>
      <c r="P62" s="15"/>
      <c r="Q62" s="15"/>
      <c r="R62" s="15"/>
      <c r="S62" s="15"/>
      <c r="T62" s="15"/>
      <c r="U62" s="15"/>
      <c r="V62" s="15"/>
      <c r="W62" s="16"/>
    </row>
    <row r="63" spans="1:23">
      <c r="A63" s="51" t="s">
        <v>3</v>
      </c>
      <c r="B63" s="58" t="s">
        <v>2</v>
      </c>
      <c r="C63" s="58"/>
      <c r="D63" s="124"/>
      <c r="E63" s="25"/>
      <c r="F63" s="25"/>
      <c r="G63" s="25"/>
      <c r="H63" s="25"/>
      <c r="I63" s="25"/>
      <c r="J63" s="25"/>
      <c r="K63" s="25"/>
      <c r="L63" s="314"/>
      <c r="N63" s="14"/>
      <c r="O63" s="88"/>
      <c r="P63" s="15"/>
      <c r="Q63" s="15"/>
      <c r="R63" s="15"/>
      <c r="S63" s="15"/>
      <c r="T63" s="15"/>
      <c r="U63" s="15"/>
      <c r="V63" s="15"/>
      <c r="W63" s="16"/>
    </row>
    <row r="64" spans="1:23" s="34" customFormat="1">
      <c r="A64" s="315"/>
      <c r="B64" s="405" t="s">
        <v>293</v>
      </c>
      <c r="C64" s="405"/>
      <c r="D64" s="124">
        <f>VLOOKUP(B64,Fringe!$A$27:$B$35,2,0)</f>
        <v>0.55000000000000004</v>
      </c>
      <c r="E64" s="125">
        <f>+E62*$D$64</f>
        <v>164843.32142708651</v>
      </c>
      <c r="F64" s="125"/>
      <c r="G64" s="125"/>
      <c r="H64" s="125"/>
      <c r="I64" s="125"/>
      <c r="J64" s="125"/>
      <c r="K64" s="125"/>
      <c r="L64" s="60">
        <f>SUM(E64:K64)</f>
        <v>164843.32142708651</v>
      </c>
      <c r="N64" s="35"/>
      <c r="O64" s="89"/>
      <c r="P64" s="52"/>
      <c r="Q64" s="52"/>
      <c r="R64" s="52"/>
      <c r="S64" s="52"/>
      <c r="T64" s="52"/>
      <c r="U64" s="52"/>
      <c r="V64" s="52"/>
      <c r="W64" s="303">
        <v>0</v>
      </c>
    </row>
    <row r="65" spans="1:23" s="34" customFormat="1" ht="15" thickBot="1">
      <c r="A65" s="30"/>
      <c r="B65" s="405" t="s">
        <v>294</v>
      </c>
      <c r="C65" s="405"/>
      <c r="D65" s="124">
        <f>VLOOKUP(B65,Fringe!$A$27:$B$35,2,0)</f>
        <v>0.56000000000000005</v>
      </c>
      <c r="E65" s="125"/>
      <c r="F65" s="125">
        <f>+F62*$D$65</f>
        <v>239168.70472409771</v>
      </c>
      <c r="G65" s="125">
        <f t="shared" ref="G65:I65" si="47">+G62*$D$65</f>
        <v>242153.30796030251</v>
      </c>
      <c r="H65" s="125">
        <f t="shared" si="47"/>
        <v>122093.05567915883</v>
      </c>
      <c r="I65" s="125">
        <f t="shared" si="47"/>
        <v>123710.06841678682</v>
      </c>
      <c r="J65" s="125">
        <f t="shared" ref="J65:K65" si="48">+J62*$D$65</f>
        <v>221330.27260284519</v>
      </c>
      <c r="K65" s="125">
        <f t="shared" si="48"/>
        <v>142106.94913058629</v>
      </c>
      <c r="L65" s="60">
        <f>SUM(E65:K65)</f>
        <v>1090562.3585137774</v>
      </c>
      <c r="N65" s="35"/>
      <c r="O65" s="89"/>
      <c r="P65" s="52"/>
      <c r="Q65" s="52"/>
      <c r="R65" s="52"/>
      <c r="S65" s="52"/>
      <c r="T65" s="52"/>
      <c r="U65" s="52"/>
      <c r="V65" s="52"/>
      <c r="W65" s="303"/>
    </row>
    <row r="66" spans="1:23" s="34" customFormat="1" ht="22" customHeight="1" thickBot="1">
      <c r="A66" s="62" t="s">
        <v>1</v>
      </c>
      <c r="B66" s="63" t="s">
        <v>0</v>
      </c>
      <c r="C66" s="63"/>
      <c r="D66" s="63"/>
      <c r="E66" s="64">
        <f>E64+E61+E65</f>
        <v>846110.79796118324</v>
      </c>
      <c r="F66" s="64">
        <f t="shared" ref="F66:I66" si="49">F64+F61+F65</f>
        <v>1703135.5414457007</v>
      </c>
      <c r="G66" s="64">
        <f t="shared" si="49"/>
        <v>1713293.7865179856</v>
      </c>
      <c r="H66" s="64">
        <f t="shared" si="49"/>
        <v>861978.90470194235</v>
      </c>
      <c r="I66" s="64">
        <f t="shared" si="49"/>
        <v>867576.56695083471</v>
      </c>
      <c r="J66" s="64">
        <f t="shared" ref="J66:K66" si="50">J64+J61+J65</f>
        <v>1661390.6074419329</v>
      </c>
      <c r="K66" s="64">
        <f t="shared" si="50"/>
        <v>921177.97573058633</v>
      </c>
      <c r="L66" s="301">
        <f>SUM(E66:K66)</f>
        <v>8574664.1807501651</v>
      </c>
      <c r="M66" s="65"/>
      <c r="N66" s="272"/>
      <c r="O66" s="304"/>
      <c r="P66" s="273"/>
      <c r="Q66" s="273"/>
      <c r="R66" s="273"/>
      <c r="S66" s="273"/>
      <c r="T66" s="273"/>
      <c r="U66" s="273"/>
      <c r="V66" s="273"/>
      <c r="W66" s="305"/>
    </row>
    <row r="67" spans="1:23">
      <c r="E67" s="67"/>
      <c r="F67" s="67"/>
      <c r="G67" s="67"/>
      <c r="H67" s="67"/>
      <c r="I67" s="67"/>
      <c r="J67" s="67"/>
      <c r="K67" s="67"/>
      <c r="L67" s="67"/>
    </row>
    <row r="68" spans="1:23">
      <c r="A68" s="24"/>
      <c r="B68" s="194" t="s">
        <v>201</v>
      </c>
      <c r="C68" s="190" t="s">
        <v>200</v>
      </c>
      <c r="D68" s="190"/>
      <c r="E68" s="129">
        <f>(E61-E58-E59-E35-E45-E56)*D64+E61-E56</f>
        <v>328444.13129451656</v>
      </c>
      <c r="F68" s="129">
        <f>(F61-F58-F59-F35-F45-F56)*$D$65+F61-F56</f>
        <v>703135.54144570068</v>
      </c>
      <c r="G68" s="129">
        <f t="shared" ref="G68:K68" si="51">(G61-G58-G59-G35-G45-G56)*$D$65+G61-G56</f>
        <v>713293.78651798563</v>
      </c>
      <c r="H68" s="129">
        <f t="shared" si="51"/>
        <v>361978.90470194246</v>
      </c>
      <c r="I68" s="129">
        <f t="shared" si="51"/>
        <v>367576.56695083471</v>
      </c>
      <c r="J68" s="129">
        <f t="shared" si="51"/>
        <v>661390.60744193289</v>
      </c>
      <c r="K68" s="129">
        <f t="shared" si="51"/>
        <v>421177.97573058621</v>
      </c>
      <c r="L68" s="129">
        <f t="shared" ref="L68:L73" si="52">SUM(E68:K68)</f>
        <v>3556997.5140834996</v>
      </c>
    </row>
    <row r="69" spans="1:23">
      <c r="A69" s="24"/>
      <c r="B69" s="190"/>
      <c r="C69" s="190" t="s">
        <v>203</v>
      </c>
      <c r="D69" s="190"/>
      <c r="E69" s="129">
        <f>25000*D56*D64</f>
        <v>55000.000000000007</v>
      </c>
      <c r="F69" s="129"/>
      <c r="G69" s="129"/>
      <c r="H69" s="129"/>
      <c r="I69" s="129"/>
      <c r="J69" s="129"/>
      <c r="K69" s="129"/>
      <c r="L69" s="129">
        <f t="shared" si="52"/>
        <v>55000.000000000007</v>
      </c>
    </row>
    <row r="70" spans="1:23">
      <c r="B70" s="191" t="s">
        <v>202</v>
      </c>
      <c r="C70" s="190" t="s">
        <v>196</v>
      </c>
      <c r="D70" s="190"/>
      <c r="E70" s="129">
        <v>115666.66666666667</v>
      </c>
      <c r="F70" s="129">
        <v>250000</v>
      </c>
      <c r="G70" s="129">
        <v>250000</v>
      </c>
      <c r="H70" s="129">
        <v>125000</v>
      </c>
      <c r="I70" s="129">
        <v>125000</v>
      </c>
      <c r="J70" s="129">
        <v>250000</v>
      </c>
      <c r="K70" s="129">
        <v>125000</v>
      </c>
      <c r="L70" s="129">
        <f t="shared" si="52"/>
        <v>1240666.6666666667</v>
      </c>
    </row>
    <row r="71" spans="1:23">
      <c r="B71" s="191" t="s">
        <v>194</v>
      </c>
      <c r="C71" s="190" t="s">
        <v>197</v>
      </c>
      <c r="D71" s="190"/>
      <c r="E71" s="129">
        <v>115666.66666666667</v>
      </c>
      <c r="F71" s="129">
        <v>250000</v>
      </c>
      <c r="G71" s="129">
        <v>250000</v>
      </c>
      <c r="H71" s="129">
        <v>125000</v>
      </c>
      <c r="I71" s="129">
        <v>125000</v>
      </c>
      <c r="J71" s="129">
        <v>250000</v>
      </c>
      <c r="K71" s="129">
        <v>125000</v>
      </c>
      <c r="L71" s="129">
        <f t="shared" si="52"/>
        <v>1240666.6666666667</v>
      </c>
    </row>
    <row r="72" spans="1:23">
      <c r="B72" s="191" t="s">
        <v>195</v>
      </c>
      <c r="C72" s="190" t="s">
        <v>198</v>
      </c>
      <c r="D72" s="190"/>
      <c r="E72" s="129">
        <v>115666.66666666667</v>
      </c>
      <c r="F72" s="129">
        <v>250000</v>
      </c>
      <c r="G72" s="129">
        <v>250000</v>
      </c>
      <c r="H72" s="129">
        <v>125000</v>
      </c>
      <c r="I72" s="129">
        <v>125000</v>
      </c>
      <c r="J72" s="129">
        <v>250000</v>
      </c>
      <c r="K72" s="129">
        <v>125000</v>
      </c>
      <c r="L72" s="129">
        <f t="shared" si="52"/>
        <v>1240666.6666666667</v>
      </c>
    </row>
    <row r="73" spans="1:23">
      <c r="B73" s="191" t="s">
        <v>255</v>
      </c>
      <c r="C73" s="190" t="s">
        <v>256</v>
      </c>
      <c r="D73" s="190"/>
      <c r="E73" s="129">
        <v>115666.66666666667</v>
      </c>
      <c r="F73" s="129">
        <v>250000</v>
      </c>
      <c r="G73" s="129">
        <v>250000</v>
      </c>
      <c r="H73" s="129">
        <v>125000</v>
      </c>
      <c r="I73" s="129">
        <v>125000</v>
      </c>
      <c r="J73" s="129">
        <v>250000</v>
      </c>
      <c r="K73" s="129">
        <v>125000</v>
      </c>
      <c r="L73" s="129">
        <f t="shared" si="52"/>
        <v>1240666.6666666667</v>
      </c>
    </row>
    <row r="74" spans="1:23" s="34" customFormat="1">
      <c r="B74" s="192" t="s">
        <v>97</v>
      </c>
      <c r="C74" s="192"/>
      <c r="D74" s="192"/>
      <c r="E74" s="193">
        <f>SUM(E68:E73)</f>
        <v>846110.79796118313</v>
      </c>
      <c r="F74" s="193">
        <f t="shared" ref="F74:L74" si="53">SUM(F68:F73)</f>
        <v>1703135.5414457007</v>
      </c>
      <c r="G74" s="193">
        <f t="shared" si="53"/>
        <v>1713293.7865179856</v>
      </c>
      <c r="H74" s="193">
        <f t="shared" si="53"/>
        <v>861978.90470194246</v>
      </c>
      <c r="I74" s="193">
        <f t="shared" si="53"/>
        <v>867576.56695083471</v>
      </c>
      <c r="J74" s="193">
        <f t="shared" si="53"/>
        <v>1661390.6074419329</v>
      </c>
      <c r="K74" s="193">
        <f t="shared" si="53"/>
        <v>921177.97573058621</v>
      </c>
      <c r="L74" s="193">
        <f t="shared" si="53"/>
        <v>8574664.180750167</v>
      </c>
      <c r="N74" s="66"/>
      <c r="O74" s="66"/>
    </row>
    <row r="76" spans="1:23" ht="15.5">
      <c r="C76" s="243" t="s">
        <v>242</v>
      </c>
      <c r="D76"/>
      <c r="E76"/>
      <c r="F76"/>
      <c r="G76"/>
      <c r="H76"/>
      <c r="I76"/>
      <c r="J76"/>
      <c r="K76"/>
      <c r="L76"/>
    </row>
    <row r="77" spans="1:23">
      <c r="C77" s="244"/>
      <c r="D77" s="244"/>
      <c r="E77" s="245" t="s">
        <v>142</v>
      </c>
      <c r="F77" s="245" t="s">
        <v>141</v>
      </c>
      <c r="G77" s="245" t="s">
        <v>140</v>
      </c>
      <c r="H77" s="245" t="s">
        <v>139</v>
      </c>
      <c r="I77" s="245" t="s">
        <v>138</v>
      </c>
      <c r="J77" s="245" t="s">
        <v>137</v>
      </c>
      <c r="K77" s="245" t="s">
        <v>136</v>
      </c>
      <c r="L77" s="245" t="s">
        <v>135</v>
      </c>
    </row>
    <row r="78" spans="1:23" ht="43.5">
      <c r="B78" s="73"/>
      <c r="C78" s="245"/>
      <c r="D78" s="245"/>
      <c r="E78" s="246" t="s">
        <v>257</v>
      </c>
      <c r="F78" s="246" t="s">
        <v>134</v>
      </c>
      <c r="G78" s="246" t="s">
        <v>133</v>
      </c>
      <c r="H78" s="246" t="s">
        <v>132</v>
      </c>
      <c r="I78" s="246" t="s">
        <v>131</v>
      </c>
      <c r="J78" s="246" t="s">
        <v>130</v>
      </c>
      <c r="K78" s="246" t="s">
        <v>129</v>
      </c>
      <c r="L78" s="245" t="s">
        <v>128</v>
      </c>
    </row>
    <row r="79" spans="1:23">
      <c r="C79" s="247" t="s">
        <v>236</v>
      </c>
      <c r="D79" s="247"/>
      <c r="E79" s="128">
        <f>+(750000-25000*4*0.56)/6</f>
        <v>115666.66666666667</v>
      </c>
      <c r="F79" s="128">
        <f>1500000/6</f>
        <v>250000</v>
      </c>
      <c r="G79" s="128">
        <f t="shared" ref="G79:G80" si="54">1500000/6</f>
        <v>250000</v>
      </c>
      <c r="H79" s="128">
        <f>+(750000)/6</f>
        <v>125000</v>
      </c>
      <c r="I79" s="128">
        <f t="shared" ref="I79:I80" si="55">+(750000)/6</f>
        <v>125000</v>
      </c>
      <c r="J79" s="128">
        <f t="shared" ref="J79:J80" si="56">1500000/6</f>
        <v>250000</v>
      </c>
      <c r="K79" s="128">
        <f t="shared" ref="K79:K80" si="57">+(750000)/6</f>
        <v>125000</v>
      </c>
      <c r="L79" s="129">
        <f t="shared" ref="L79:L85" si="58">SUM(E79:K79)</f>
        <v>1240666.6666666667</v>
      </c>
    </row>
    <row r="80" spans="1:23">
      <c r="C80" s="247" t="s">
        <v>241</v>
      </c>
      <c r="D80" s="247"/>
      <c r="E80" s="128">
        <f>+(750000-25000*4*0.56)/6</f>
        <v>115666.66666666667</v>
      </c>
      <c r="F80" s="128">
        <f>1500000/6</f>
        <v>250000</v>
      </c>
      <c r="G80" s="128">
        <f t="shared" si="54"/>
        <v>250000</v>
      </c>
      <c r="H80" s="128">
        <f>+(750000)/6</f>
        <v>125000</v>
      </c>
      <c r="I80" s="128">
        <f t="shared" si="55"/>
        <v>125000</v>
      </c>
      <c r="J80" s="128">
        <f t="shared" si="56"/>
        <v>250000</v>
      </c>
      <c r="K80" s="128">
        <f t="shared" si="57"/>
        <v>125000</v>
      </c>
      <c r="L80" s="129">
        <f t="shared" si="58"/>
        <v>1240666.6666666667</v>
      </c>
    </row>
    <row r="81" spans="3:12">
      <c r="C81" s="247" t="s">
        <v>203</v>
      </c>
      <c r="D81" s="247"/>
      <c r="E81" s="128">
        <f>25000*4*0.56</f>
        <v>56000.000000000007</v>
      </c>
      <c r="F81" s="128"/>
      <c r="G81" s="128"/>
      <c r="H81" s="128"/>
      <c r="I81" s="129"/>
      <c r="J81" s="129"/>
      <c r="K81" s="129"/>
      <c r="L81" s="129">
        <f t="shared" si="58"/>
        <v>56000.000000000007</v>
      </c>
    </row>
    <row r="82" spans="3:12">
      <c r="C82" s="190" t="s">
        <v>237</v>
      </c>
      <c r="D82" s="190"/>
      <c r="E82" s="128">
        <f t="shared" ref="E82:E85" si="59">+(750000-25000*4*0.56)/6</f>
        <v>115666.66666666667</v>
      </c>
      <c r="F82" s="128">
        <f t="shared" ref="F82:G85" si="60">1500000/6</f>
        <v>250000</v>
      </c>
      <c r="G82" s="128">
        <f t="shared" si="60"/>
        <v>250000</v>
      </c>
      <c r="H82" s="128">
        <f t="shared" ref="H82:I85" si="61">+(750000)/6</f>
        <v>125000</v>
      </c>
      <c r="I82" s="128">
        <f t="shared" si="61"/>
        <v>125000</v>
      </c>
      <c r="J82" s="128">
        <f t="shared" ref="J82:J85" si="62">1500000/6</f>
        <v>250000</v>
      </c>
      <c r="K82" s="128">
        <f t="shared" ref="K82:K85" si="63">+(750000)/6</f>
        <v>125000</v>
      </c>
      <c r="L82" s="129">
        <f t="shared" si="58"/>
        <v>1240666.6666666667</v>
      </c>
    </row>
    <row r="83" spans="3:12">
      <c r="C83" s="190" t="s">
        <v>238</v>
      </c>
      <c r="D83" s="190"/>
      <c r="E83" s="128">
        <f t="shared" si="59"/>
        <v>115666.66666666667</v>
      </c>
      <c r="F83" s="128">
        <f t="shared" si="60"/>
        <v>250000</v>
      </c>
      <c r="G83" s="128">
        <f t="shared" si="60"/>
        <v>250000</v>
      </c>
      <c r="H83" s="128">
        <f t="shared" si="61"/>
        <v>125000</v>
      </c>
      <c r="I83" s="128">
        <f t="shared" si="61"/>
        <v>125000</v>
      </c>
      <c r="J83" s="128">
        <f t="shared" si="62"/>
        <v>250000</v>
      </c>
      <c r="K83" s="128">
        <f t="shared" si="63"/>
        <v>125000</v>
      </c>
      <c r="L83" s="129">
        <f t="shared" si="58"/>
        <v>1240666.6666666667</v>
      </c>
    </row>
    <row r="84" spans="3:12">
      <c r="C84" s="190" t="s">
        <v>239</v>
      </c>
      <c r="D84" s="190"/>
      <c r="E84" s="128">
        <f t="shared" si="59"/>
        <v>115666.66666666667</v>
      </c>
      <c r="F84" s="128">
        <f t="shared" si="60"/>
        <v>250000</v>
      </c>
      <c r="G84" s="128">
        <f t="shared" si="60"/>
        <v>250000</v>
      </c>
      <c r="H84" s="128">
        <f t="shared" si="61"/>
        <v>125000</v>
      </c>
      <c r="I84" s="128">
        <f t="shared" si="61"/>
        <v>125000</v>
      </c>
      <c r="J84" s="128">
        <f t="shared" si="62"/>
        <v>250000</v>
      </c>
      <c r="K84" s="128">
        <f t="shared" si="63"/>
        <v>125000</v>
      </c>
      <c r="L84" s="129">
        <f t="shared" si="58"/>
        <v>1240666.6666666667</v>
      </c>
    </row>
    <row r="85" spans="3:12">
      <c r="C85" s="190" t="s">
        <v>240</v>
      </c>
      <c r="D85" s="190"/>
      <c r="E85" s="128">
        <f t="shared" si="59"/>
        <v>115666.66666666667</v>
      </c>
      <c r="F85" s="128">
        <f t="shared" si="60"/>
        <v>250000</v>
      </c>
      <c r="G85" s="128">
        <f t="shared" si="60"/>
        <v>250000</v>
      </c>
      <c r="H85" s="128">
        <f t="shared" si="61"/>
        <v>125000</v>
      </c>
      <c r="I85" s="128">
        <f t="shared" si="61"/>
        <v>125000</v>
      </c>
      <c r="J85" s="128">
        <f t="shared" si="62"/>
        <v>250000</v>
      </c>
      <c r="K85" s="128">
        <f t="shared" si="63"/>
        <v>125000</v>
      </c>
      <c r="L85" s="129">
        <f t="shared" si="58"/>
        <v>1240666.6666666667</v>
      </c>
    </row>
    <row r="86" spans="3:12">
      <c r="C86" s="248" t="s">
        <v>115</v>
      </c>
      <c r="D86" s="248"/>
      <c r="E86" s="249">
        <f t="shared" ref="E86:K86" si="64">SUM(E79:E85)</f>
        <v>750000</v>
      </c>
      <c r="F86" s="249">
        <f t="shared" si="64"/>
        <v>1500000</v>
      </c>
      <c r="G86" s="250">
        <f t="shared" si="64"/>
        <v>1500000</v>
      </c>
      <c r="H86" s="250">
        <f t="shared" si="64"/>
        <v>750000</v>
      </c>
      <c r="I86" s="250">
        <f t="shared" si="64"/>
        <v>750000</v>
      </c>
      <c r="J86" s="250">
        <f t="shared" si="64"/>
        <v>1500000</v>
      </c>
      <c r="K86" s="250">
        <f t="shared" si="64"/>
        <v>750000</v>
      </c>
      <c r="L86" s="249">
        <f>SUM(E86:K86)</f>
        <v>7500000</v>
      </c>
    </row>
  </sheetData>
  <mergeCells count="3">
    <mergeCell ref="E4:L4"/>
    <mergeCell ref="B64:C64"/>
    <mergeCell ref="B65:C65"/>
  </mergeCells>
  <phoneticPr fontId="24" type="noConversion"/>
  <pageMargins left="0.25" right="0.25" top="0.5" bottom="0.5" header="0.3" footer="0.3"/>
  <pageSetup scale="60" fitToHeight="2" orientation="landscape" horizontalDpi="4294967293" verticalDpi="4294967293" r:id="rId1"/>
  <headerFooter alignWithMargins="0">
    <oddHeader>&amp;A</oddHeader>
    <oddFooter>Page &amp;P of &amp;N</oddFooter>
  </headerFooter>
  <rowBreaks count="1" manualBreakCount="1">
    <brk id="66" max="2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4EC0BE-FF95-496E-B94F-5F5DFB103E3F}">
          <x14:formula1>
            <xm:f>Fringe!$A$27:$A$35</xm:f>
          </x14:formula1>
          <xm:sqref>B64:B65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10C69-3C86-4308-8E79-D906D2C8E598}">
  <sheetPr>
    <pageSetUpPr fitToPage="1"/>
  </sheetPr>
  <dimension ref="A1:WVW79"/>
  <sheetViews>
    <sheetView zoomScale="81" zoomScaleNormal="81" workbookViewId="0">
      <pane xSplit="3" ySplit="5" topLeftCell="D14" activePane="bottomRight" state="frozen"/>
      <selection activeCell="D10" sqref="D10"/>
      <selection pane="topRight" activeCell="D10" sqref="D10"/>
      <selection pane="bottomLeft" activeCell="D10" sqref="D10"/>
      <selection pane="bottomRight" activeCell="B55" sqref="B55:J55"/>
    </sheetView>
  </sheetViews>
  <sheetFormatPr defaultColWidth="8.90625" defaultRowHeight="14.5"/>
  <cols>
    <col min="1" max="1" width="3.90625" style="2" customWidth="1"/>
    <col min="2" max="2" width="12.90625" style="2" customWidth="1"/>
    <col min="3" max="3" width="12.36328125" style="2" customWidth="1"/>
    <col min="4" max="4" width="14.81640625" style="2" customWidth="1"/>
    <col min="5" max="5" width="14" style="2" bestFit="1" customWidth="1"/>
    <col min="6" max="6" width="13.453125" style="2" customWidth="1"/>
    <col min="7" max="7" width="13.36328125" style="2" customWidth="1"/>
    <col min="8" max="8" width="12.6328125" style="2" customWidth="1"/>
    <col min="9" max="9" width="14.90625" style="2" hidden="1" customWidth="1"/>
    <col min="10" max="10" width="14.453125" style="2" customWidth="1"/>
    <col min="11" max="11" width="3.90625" style="2" customWidth="1"/>
    <col min="12" max="13" width="12.36328125" style="3" customWidth="1"/>
    <col min="14" max="17" width="8" style="2" customWidth="1"/>
    <col min="18" max="18" width="8" style="2" hidden="1" customWidth="1"/>
    <col min="19" max="19" width="7.90625" style="2" bestFit="1" customWidth="1"/>
    <col min="20" max="20" width="3.90625" style="2" customWidth="1"/>
    <col min="21" max="23" width="11" style="2" customWidth="1"/>
    <col min="24" max="24" width="8.90625" style="2"/>
    <col min="25" max="25" width="6.90625" style="2" customWidth="1"/>
    <col min="26" max="26" width="11.54296875" style="2" bestFit="1" customWidth="1"/>
    <col min="27" max="27" width="11.453125" style="2" bestFit="1" customWidth="1"/>
    <col min="28" max="248" width="8.90625" style="2"/>
    <col min="249" max="249" width="3.90625" style="2" customWidth="1"/>
    <col min="250" max="250" width="8.90625" style="2"/>
    <col min="251" max="251" width="14.453125" style="2" customWidth="1"/>
    <col min="252" max="252" width="38.6328125" style="2" customWidth="1"/>
    <col min="253" max="257" width="14" style="2" bestFit="1" customWidth="1"/>
    <col min="258" max="258" width="10.453125" style="2" bestFit="1" customWidth="1"/>
    <col min="259" max="259" width="8.90625" style="2"/>
    <col min="260" max="260" width="11.36328125" style="2" bestFit="1" customWidth="1"/>
    <col min="261" max="261" width="5.453125" style="2" bestFit="1" customWidth="1"/>
    <col min="262" max="265" width="5" style="2" bestFit="1" customWidth="1"/>
    <col min="266" max="266" width="7.453125" style="2" bestFit="1" customWidth="1"/>
    <col min="267" max="267" width="10.453125" style="2" bestFit="1" customWidth="1"/>
    <col min="268" max="268" width="8.90625" style="2"/>
    <col min="269" max="270" width="12.453125" style="2" bestFit="1" customWidth="1"/>
    <col min="271" max="271" width="14" style="2" bestFit="1" customWidth="1"/>
    <col min="272" max="504" width="8.90625" style="2"/>
    <col min="505" max="505" width="3.90625" style="2" customWidth="1"/>
    <col min="506" max="506" width="8.90625" style="2"/>
    <col min="507" max="507" width="14.453125" style="2" customWidth="1"/>
    <col min="508" max="508" width="38.6328125" style="2" customWidth="1"/>
    <col min="509" max="513" width="14" style="2" bestFit="1" customWidth="1"/>
    <col min="514" max="514" width="10.453125" style="2" bestFit="1" customWidth="1"/>
    <col min="515" max="515" width="8.90625" style="2"/>
    <col min="516" max="516" width="11.36328125" style="2" bestFit="1" customWidth="1"/>
    <col min="517" max="517" width="5.453125" style="2" bestFit="1" customWidth="1"/>
    <col min="518" max="521" width="5" style="2" bestFit="1" customWidth="1"/>
    <col min="522" max="522" width="7.453125" style="2" bestFit="1" customWidth="1"/>
    <col min="523" max="523" width="10.453125" style="2" bestFit="1" customWidth="1"/>
    <col min="524" max="524" width="8.90625" style="2"/>
    <col min="525" max="526" width="12.453125" style="2" bestFit="1" customWidth="1"/>
    <col min="527" max="527" width="14" style="2" bestFit="1" customWidth="1"/>
    <col min="528" max="760" width="8.90625" style="2"/>
    <col min="761" max="761" width="3.90625" style="2" customWidth="1"/>
    <col min="762" max="762" width="8.90625" style="2"/>
    <col min="763" max="763" width="14.453125" style="2" customWidth="1"/>
    <col min="764" max="764" width="38.6328125" style="2" customWidth="1"/>
    <col min="765" max="769" width="14" style="2" bestFit="1" customWidth="1"/>
    <col min="770" max="770" width="10.453125" style="2" bestFit="1" customWidth="1"/>
    <col min="771" max="771" width="8.90625" style="2"/>
    <col min="772" max="772" width="11.36328125" style="2" bestFit="1" customWidth="1"/>
    <col min="773" max="773" width="5.453125" style="2" bestFit="1" customWidth="1"/>
    <col min="774" max="777" width="5" style="2" bestFit="1" customWidth="1"/>
    <col min="778" max="778" width="7.453125" style="2" bestFit="1" customWidth="1"/>
    <col min="779" max="779" width="10.453125" style="2" bestFit="1" customWidth="1"/>
    <col min="780" max="780" width="8.90625" style="2"/>
    <col min="781" max="782" width="12.453125" style="2" bestFit="1" customWidth="1"/>
    <col min="783" max="783" width="14" style="2" bestFit="1" customWidth="1"/>
    <col min="784" max="1016" width="8.90625" style="2"/>
    <col min="1017" max="1017" width="3.90625" style="2" customWidth="1"/>
    <col min="1018" max="1018" width="8.90625" style="2"/>
    <col min="1019" max="1019" width="14.453125" style="2" customWidth="1"/>
    <col min="1020" max="1020" width="38.6328125" style="2" customWidth="1"/>
    <col min="1021" max="1025" width="14" style="2" bestFit="1" customWidth="1"/>
    <col min="1026" max="1026" width="10.453125" style="2" bestFit="1" customWidth="1"/>
    <col min="1027" max="1027" width="8.90625" style="2"/>
    <col min="1028" max="1028" width="11.36328125" style="2" bestFit="1" customWidth="1"/>
    <col min="1029" max="1029" width="5.453125" style="2" bestFit="1" customWidth="1"/>
    <col min="1030" max="1033" width="5" style="2" bestFit="1" customWidth="1"/>
    <col min="1034" max="1034" width="7.453125" style="2" bestFit="1" customWidth="1"/>
    <col min="1035" max="1035" width="10.453125" style="2" bestFit="1" customWidth="1"/>
    <col min="1036" max="1036" width="8.90625" style="2"/>
    <col min="1037" max="1038" width="12.453125" style="2" bestFit="1" customWidth="1"/>
    <col min="1039" max="1039" width="14" style="2" bestFit="1" customWidth="1"/>
    <col min="1040" max="1272" width="8.90625" style="2"/>
    <col min="1273" max="1273" width="3.90625" style="2" customWidth="1"/>
    <col min="1274" max="1274" width="8.90625" style="2"/>
    <col min="1275" max="1275" width="14.453125" style="2" customWidth="1"/>
    <col min="1276" max="1276" width="38.6328125" style="2" customWidth="1"/>
    <col min="1277" max="1281" width="14" style="2" bestFit="1" customWidth="1"/>
    <col min="1282" max="1282" width="10.453125" style="2" bestFit="1" customWidth="1"/>
    <col min="1283" max="1283" width="8.90625" style="2"/>
    <col min="1284" max="1284" width="11.36328125" style="2" bestFit="1" customWidth="1"/>
    <col min="1285" max="1285" width="5.453125" style="2" bestFit="1" customWidth="1"/>
    <col min="1286" max="1289" width="5" style="2" bestFit="1" customWidth="1"/>
    <col min="1290" max="1290" width="7.453125" style="2" bestFit="1" customWidth="1"/>
    <col min="1291" max="1291" width="10.453125" style="2" bestFit="1" customWidth="1"/>
    <col min="1292" max="1292" width="8.90625" style="2"/>
    <col min="1293" max="1294" width="12.453125" style="2" bestFit="1" customWidth="1"/>
    <col min="1295" max="1295" width="14" style="2" bestFit="1" customWidth="1"/>
    <col min="1296" max="1528" width="8.90625" style="2"/>
    <col min="1529" max="1529" width="3.90625" style="2" customWidth="1"/>
    <col min="1530" max="1530" width="8.90625" style="2"/>
    <col min="1531" max="1531" width="14.453125" style="2" customWidth="1"/>
    <col min="1532" max="1532" width="38.6328125" style="2" customWidth="1"/>
    <col min="1533" max="1537" width="14" style="2" bestFit="1" customWidth="1"/>
    <col min="1538" max="1538" width="10.453125" style="2" bestFit="1" customWidth="1"/>
    <col min="1539" max="1539" width="8.90625" style="2"/>
    <col min="1540" max="1540" width="11.36328125" style="2" bestFit="1" customWidth="1"/>
    <col min="1541" max="1541" width="5.453125" style="2" bestFit="1" customWidth="1"/>
    <col min="1542" max="1545" width="5" style="2" bestFit="1" customWidth="1"/>
    <col min="1546" max="1546" width="7.453125" style="2" bestFit="1" customWidth="1"/>
    <col min="1547" max="1547" width="10.453125" style="2" bestFit="1" customWidth="1"/>
    <col min="1548" max="1548" width="8.90625" style="2"/>
    <col min="1549" max="1550" width="12.453125" style="2" bestFit="1" customWidth="1"/>
    <col min="1551" max="1551" width="14" style="2" bestFit="1" customWidth="1"/>
    <col min="1552" max="1784" width="8.90625" style="2"/>
    <col min="1785" max="1785" width="3.90625" style="2" customWidth="1"/>
    <col min="1786" max="1786" width="8.90625" style="2"/>
    <col min="1787" max="1787" width="14.453125" style="2" customWidth="1"/>
    <col min="1788" max="1788" width="38.6328125" style="2" customWidth="1"/>
    <col min="1789" max="1793" width="14" style="2" bestFit="1" customWidth="1"/>
    <col min="1794" max="1794" width="10.453125" style="2" bestFit="1" customWidth="1"/>
    <col min="1795" max="1795" width="8.90625" style="2"/>
    <col min="1796" max="1796" width="11.36328125" style="2" bestFit="1" customWidth="1"/>
    <col min="1797" max="1797" width="5.453125" style="2" bestFit="1" customWidth="1"/>
    <col min="1798" max="1801" width="5" style="2" bestFit="1" customWidth="1"/>
    <col min="1802" max="1802" width="7.453125" style="2" bestFit="1" customWidth="1"/>
    <col min="1803" max="1803" width="10.453125" style="2" bestFit="1" customWidth="1"/>
    <col min="1804" max="1804" width="8.90625" style="2"/>
    <col min="1805" max="1806" width="12.453125" style="2" bestFit="1" customWidth="1"/>
    <col min="1807" max="1807" width="14" style="2" bestFit="1" customWidth="1"/>
    <col min="1808" max="2040" width="8.90625" style="2"/>
    <col min="2041" max="2041" width="3.90625" style="2" customWidth="1"/>
    <col min="2042" max="2042" width="8.90625" style="2"/>
    <col min="2043" max="2043" width="14.453125" style="2" customWidth="1"/>
    <col min="2044" max="2044" width="38.6328125" style="2" customWidth="1"/>
    <col min="2045" max="2049" width="14" style="2" bestFit="1" customWidth="1"/>
    <col min="2050" max="2050" width="10.453125" style="2" bestFit="1" customWidth="1"/>
    <col min="2051" max="2051" width="8.90625" style="2"/>
    <col min="2052" max="2052" width="11.36328125" style="2" bestFit="1" customWidth="1"/>
    <col min="2053" max="2053" width="5.453125" style="2" bestFit="1" customWidth="1"/>
    <col min="2054" max="2057" width="5" style="2" bestFit="1" customWidth="1"/>
    <col min="2058" max="2058" width="7.453125" style="2" bestFit="1" customWidth="1"/>
    <col min="2059" max="2059" width="10.453125" style="2" bestFit="1" customWidth="1"/>
    <col min="2060" max="2060" width="8.90625" style="2"/>
    <col min="2061" max="2062" width="12.453125" style="2" bestFit="1" customWidth="1"/>
    <col min="2063" max="2063" width="14" style="2" bestFit="1" customWidth="1"/>
    <col min="2064" max="2296" width="8.90625" style="2"/>
    <col min="2297" max="2297" width="3.90625" style="2" customWidth="1"/>
    <col min="2298" max="2298" width="8.90625" style="2"/>
    <col min="2299" max="2299" width="14.453125" style="2" customWidth="1"/>
    <col min="2300" max="2300" width="38.6328125" style="2" customWidth="1"/>
    <col min="2301" max="2305" width="14" style="2" bestFit="1" customWidth="1"/>
    <col min="2306" max="2306" width="10.453125" style="2" bestFit="1" customWidth="1"/>
    <col min="2307" max="2307" width="8.90625" style="2"/>
    <col min="2308" max="2308" width="11.36328125" style="2" bestFit="1" customWidth="1"/>
    <col min="2309" max="2309" width="5.453125" style="2" bestFit="1" customWidth="1"/>
    <col min="2310" max="2313" width="5" style="2" bestFit="1" customWidth="1"/>
    <col min="2314" max="2314" width="7.453125" style="2" bestFit="1" customWidth="1"/>
    <col min="2315" max="2315" width="10.453125" style="2" bestFit="1" customWidth="1"/>
    <col min="2316" max="2316" width="8.90625" style="2"/>
    <col min="2317" max="2318" width="12.453125" style="2" bestFit="1" customWidth="1"/>
    <col min="2319" max="2319" width="14" style="2" bestFit="1" customWidth="1"/>
    <col min="2320" max="2552" width="8.90625" style="2"/>
    <col min="2553" max="2553" width="3.90625" style="2" customWidth="1"/>
    <col min="2554" max="2554" width="8.90625" style="2"/>
    <col min="2555" max="2555" width="14.453125" style="2" customWidth="1"/>
    <col min="2556" max="2556" width="38.6328125" style="2" customWidth="1"/>
    <col min="2557" max="2561" width="14" style="2" bestFit="1" customWidth="1"/>
    <col min="2562" max="2562" width="10.453125" style="2" bestFit="1" customWidth="1"/>
    <col min="2563" max="2563" width="8.90625" style="2"/>
    <col min="2564" max="2564" width="11.36328125" style="2" bestFit="1" customWidth="1"/>
    <col min="2565" max="2565" width="5.453125" style="2" bestFit="1" customWidth="1"/>
    <col min="2566" max="2569" width="5" style="2" bestFit="1" customWidth="1"/>
    <col min="2570" max="2570" width="7.453125" style="2" bestFit="1" customWidth="1"/>
    <col min="2571" max="2571" width="10.453125" style="2" bestFit="1" customWidth="1"/>
    <col min="2572" max="2572" width="8.90625" style="2"/>
    <col min="2573" max="2574" width="12.453125" style="2" bestFit="1" customWidth="1"/>
    <col min="2575" max="2575" width="14" style="2" bestFit="1" customWidth="1"/>
    <col min="2576" max="2808" width="8.90625" style="2"/>
    <col min="2809" max="2809" width="3.90625" style="2" customWidth="1"/>
    <col min="2810" max="2810" width="8.90625" style="2"/>
    <col min="2811" max="2811" width="14.453125" style="2" customWidth="1"/>
    <col min="2812" max="2812" width="38.6328125" style="2" customWidth="1"/>
    <col min="2813" max="2817" width="14" style="2" bestFit="1" customWidth="1"/>
    <col min="2818" max="2818" width="10.453125" style="2" bestFit="1" customWidth="1"/>
    <col min="2819" max="2819" width="8.90625" style="2"/>
    <col min="2820" max="2820" width="11.36328125" style="2" bestFit="1" customWidth="1"/>
    <col min="2821" max="2821" width="5.453125" style="2" bestFit="1" customWidth="1"/>
    <col min="2822" max="2825" width="5" style="2" bestFit="1" customWidth="1"/>
    <col min="2826" max="2826" width="7.453125" style="2" bestFit="1" customWidth="1"/>
    <col min="2827" max="2827" width="10.453125" style="2" bestFit="1" customWidth="1"/>
    <col min="2828" max="2828" width="8.90625" style="2"/>
    <col min="2829" max="2830" width="12.453125" style="2" bestFit="1" customWidth="1"/>
    <col min="2831" max="2831" width="14" style="2" bestFit="1" customWidth="1"/>
    <col min="2832" max="3064" width="8.90625" style="2"/>
    <col min="3065" max="3065" width="3.90625" style="2" customWidth="1"/>
    <col min="3066" max="3066" width="8.90625" style="2"/>
    <col min="3067" max="3067" width="14.453125" style="2" customWidth="1"/>
    <col min="3068" max="3068" width="38.6328125" style="2" customWidth="1"/>
    <col min="3069" max="3073" width="14" style="2" bestFit="1" customWidth="1"/>
    <col min="3074" max="3074" width="10.453125" style="2" bestFit="1" customWidth="1"/>
    <col min="3075" max="3075" width="8.90625" style="2"/>
    <col min="3076" max="3076" width="11.36328125" style="2" bestFit="1" customWidth="1"/>
    <col min="3077" max="3077" width="5.453125" style="2" bestFit="1" customWidth="1"/>
    <col min="3078" max="3081" width="5" style="2" bestFit="1" customWidth="1"/>
    <col min="3082" max="3082" width="7.453125" style="2" bestFit="1" customWidth="1"/>
    <col min="3083" max="3083" width="10.453125" style="2" bestFit="1" customWidth="1"/>
    <col min="3084" max="3084" width="8.90625" style="2"/>
    <col min="3085" max="3086" width="12.453125" style="2" bestFit="1" customWidth="1"/>
    <col min="3087" max="3087" width="14" style="2" bestFit="1" customWidth="1"/>
    <col min="3088" max="3320" width="8.90625" style="2"/>
    <col min="3321" max="3321" width="3.90625" style="2" customWidth="1"/>
    <col min="3322" max="3322" width="8.90625" style="2"/>
    <col min="3323" max="3323" width="14.453125" style="2" customWidth="1"/>
    <col min="3324" max="3324" width="38.6328125" style="2" customWidth="1"/>
    <col min="3325" max="3329" width="14" style="2" bestFit="1" customWidth="1"/>
    <col min="3330" max="3330" width="10.453125" style="2" bestFit="1" customWidth="1"/>
    <col min="3331" max="3331" width="8.90625" style="2"/>
    <col min="3332" max="3332" width="11.36328125" style="2" bestFit="1" customWidth="1"/>
    <col min="3333" max="3333" width="5.453125" style="2" bestFit="1" customWidth="1"/>
    <col min="3334" max="3337" width="5" style="2" bestFit="1" customWidth="1"/>
    <col min="3338" max="3338" width="7.453125" style="2" bestFit="1" customWidth="1"/>
    <col min="3339" max="3339" width="10.453125" style="2" bestFit="1" customWidth="1"/>
    <col min="3340" max="3340" width="8.90625" style="2"/>
    <col min="3341" max="3342" width="12.453125" style="2" bestFit="1" customWidth="1"/>
    <col min="3343" max="3343" width="14" style="2" bestFit="1" customWidth="1"/>
    <col min="3344" max="3576" width="8.90625" style="2"/>
    <col min="3577" max="3577" width="3.90625" style="2" customWidth="1"/>
    <col min="3578" max="3578" width="8.90625" style="2"/>
    <col min="3579" max="3579" width="14.453125" style="2" customWidth="1"/>
    <col min="3580" max="3580" width="38.6328125" style="2" customWidth="1"/>
    <col min="3581" max="3585" width="14" style="2" bestFit="1" customWidth="1"/>
    <col min="3586" max="3586" width="10.453125" style="2" bestFit="1" customWidth="1"/>
    <col min="3587" max="3587" width="8.90625" style="2"/>
    <col min="3588" max="3588" width="11.36328125" style="2" bestFit="1" customWidth="1"/>
    <col min="3589" max="3589" width="5.453125" style="2" bestFit="1" customWidth="1"/>
    <col min="3590" max="3593" width="5" style="2" bestFit="1" customWidth="1"/>
    <col min="3594" max="3594" width="7.453125" style="2" bestFit="1" customWidth="1"/>
    <col min="3595" max="3595" width="10.453125" style="2" bestFit="1" customWidth="1"/>
    <col min="3596" max="3596" width="8.90625" style="2"/>
    <col min="3597" max="3598" width="12.453125" style="2" bestFit="1" customWidth="1"/>
    <col min="3599" max="3599" width="14" style="2" bestFit="1" customWidth="1"/>
    <col min="3600" max="3832" width="8.90625" style="2"/>
    <col min="3833" max="3833" width="3.90625" style="2" customWidth="1"/>
    <col min="3834" max="3834" width="8.90625" style="2"/>
    <col min="3835" max="3835" width="14.453125" style="2" customWidth="1"/>
    <col min="3836" max="3836" width="38.6328125" style="2" customWidth="1"/>
    <col min="3837" max="3841" width="14" style="2" bestFit="1" customWidth="1"/>
    <col min="3842" max="3842" width="10.453125" style="2" bestFit="1" customWidth="1"/>
    <col min="3843" max="3843" width="8.90625" style="2"/>
    <col min="3844" max="3844" width="11.36328125" style="2" bestFit="1" customWidth="1"/>
    <col min="3845" max="3845" width="5.453125" style="2" bestFit="1" customWidth="1"/>
    <col min="3846" max="3849" width="5" style="2" bestFit="1" customWidth="1"/>
    <col min="3850" max="3850" width="7.453125" style="2" bestFit="1" customWidth="1"/>
    <col min="3851" max="3851" width="10.453125" style="2" bestFit="1" customWidth="1"/>
    <col min="3852" max="3852" width="8.90625" style="2"/>
    <col min="3853" max="3854" width="12.453125" style="2" bestFit="1" customWidth="1"/>
    <col min="3855" max="3855" width="14" style="2" bestFit="1" customWidth="1"/>
    <col min="3856" max="4088" width="8.90625" style="2"/>
    <col min="4089" max="4089" width="3.90625" style="2" customWidth="1"/>
    <col min="4090" max="4090" width="8.90625" style="2"/>
    <col min="4091" max="4091" width="14.453125" style="2" customWidth="1"/>
    <col min="4092" max="4092" width="38.6328125" style="2" customWidth="1"/>
    <col min="4093" max="4097" width="14" style="2" bestFit="1" customWidth="1"/>
    <col min="4098" max="4098" width="10.453125" style="2" bestFit="1" customWidth="1"/>
    <col min="4099" max="4099" width="8.90625" style="2"/>
    <col min="4100" max="4100" width="11.36328125" style="2" bestFit="1" customWidth="1"/>
    <col min="4101" max="4101" width="5.453125" style="2" bestFit="1" customWidth="1"/>
    <col min="4102" max="4105" width="5" style="2" bestFit="1" customWidth="1"/>
    <col min="4106" max="4106" width="7.453125" style="2" bestFit="1" customWidth="1"/>
    <col min="4107" max="4107" width="10.453125" style="2" bestFit="1" customWidth="1"/>
    <col min="4108" max="4108" width="8.90625" style="2"/>
    <col min="4109" max="4110" width="12.453125" style="2" bestFit="1" customWidth="1"/>
    <col min="4111" max="4111" width="14" style="2" bestFit="1" customWidth="1"/>
    <col min="4112" max="4344" width="8.90625" style="2"/>
    <col min="4345" max="4345" width="3.90625" style="2" customWidth="1"/>
    <col min="4346" max="4346" width="8.90625" style="2"/>
    <col min="4347" max="4347" width="14.453125" style="2" customWidth="1"/>
    <col min="4348" max="4348" width="38.6328125" style="2" customWidth="1"/>
    <col min="4349" max="4353" width="14" style="2" bestFit="1" customWidth="1"/>
    <col min="4354" max="4354" width="10.453125" style="2" bestFit="1" customWidth="1"/>
    <col min="4355" max="4355" width="8.90625" style="2"/>
    <col min="4356" max="4356" width="11.36328125" style="2" bestFit="1" customWidth="1"/>
    <col min="4357" max="4357" width="5.453125" style="2" bestFit="1" customWidth="1"/>
    <col min="4358" max="4361" width="5" style="2" bestFit="1" customWidth="1"/>
    <col min="4362" max="4362" width="7.453125" style="2" bestFit="1" customWidth="1"/>
    <col min="4363" max="4363" width="10.453125" style="2" bestFit="1" customWidth="1"/>
    <col min="4364" max="4364" width="8.90625" style="2"/>
    <col min="4365" max="4366" width="12.453125" style="2" bestFit="1" customWidth="1"/>
    <col min="4367" max="4367" width="14" style="2" bestFit="1" customWidth="1"/>
    <col min="4368" max="4600" width="8.90625" style="2"/>
    <col min="4601" max="4601" width="3.90625" style="2" customWidth="1"/>
    <col min="4602" max="4602" width="8.90625" style="2"/>
    <col min="4603" max="4603" width="14.453125" style="2" customWidth="1"/>
    <col min="4604" max="4604" width="38.6328125" style="2" customWidth="1"/>
    <col min="4605" max="4609" width="14" style="2" bestFit="1" customWidth="1"/>
    <col min="4610" max="4610" width="10.453125" style="2" bestFit="1" customWidth="1"/>
    <col min="4611" max="4611" width="8.90625" style="2"/>
    <col min="4612" max="4612" width="11.36328125" style="2" bestFit="1" customWidth="1"/>
    <col min="4613" max="4613" width="5.453125" style="2" bestFit="1" customWidth="1"/>
    <col min="4614" max="4617" width="5" style="2" bestFit="1" customWidth="1"/>
    <col min="4618" max="4618" width="7.453125" style="2" bestFit="1" customWidth="1"/>
    <col min="4619" max="4619" width="10.453125" style="2" bestFit="1" customWidth="1"/>
    <col min="4620" max="4620" width="8.90625" style="2"/>
    <col min="4621" max="4622" width="12.453125" style="2" bestFit="1" customWidth="1"/>
    <col min="4623" max="4623" width="14" style="2" bestFit="1" customWidth="1"/>
    <col min="4624" max="4856" width="8.90625" style="2"/>
    <col min="4857" max="4857" width="3.90625" style="2" customWidth="1"/>
    <col min="4858" max="4858" width="8.90625" style="2"/>
    <col min="4859" max="4859" width="14.453125" style="2" customWidth="1"/>
    <col min="4860" max="4860" width="38.6328125" style="2" customWidth="1"/>
    <col min="4861" max="4865" width="14" style="2" bestFit="1" customWidth="1"/>
    <col min="4866" max="4866" width="10.453125" style="2" bestFit="1" customWidth="1"/>
    <col min="4867" max="4867" width="8.90625" style="2"/>
    <col min="4868" max="4868" width="11.36328125" style="2" bestFit="1" customWidth="1"/>
    <col min="4869" max="4869" width="5.453125" style="2" bestFit="1" customWidth="1"/>
    <col min="4870" max="4873" width="5" style="2" bestFit="1" customWidth="1"/>
    <col min="4874" max="4874" width="7.453125" style="2" bestFit="1" customWidth="1"/>
    <col min="4875" max="4875" width="10.453125" style="2" bestFit="1" customWidth="1"/>
    <col min="4876" max="4876" width="8.90625" style="2"/>
    <col min="4877" max="4878" width="12.453125" style="2" bestFit="1" customWidth="1"/>
    <col min="4879" max="4879" width="14" style="2" bestFit="1" customWidth="1"/>
    <col min="4880" max="5112" width="8.90625" style="2"/>
    <col min="5113" max="5113" width="3.90625" style="2" customWidth="1"/>
    <col min="5114" max="5114" width="8.90625" style="2"/>
    <col min="5115" max="5115" width="14.453125" style="2" customWidth="1"/>
    <col min="5116" max="5116" width="38.6328125" style="2" customWidth="1"/>
    <col min="5117" max="5121" width="14" style="2" bestFit="1" customWidth="1"/>
    <col min="5122" max="5122" width="10.453125" style="2" bestFit="1" customWidth="1"/>
    <col min="5123" max="5123" width="8.90625" style="2"/>
    <col min="5124" max="5124" width="11.36328125" style="2" bestFit="1" customWidth="1"/>
    <col min="5125" max="5125" width="5.453125" style="2" bestFit="1" customWidth="1"/>
    <col min="5126" max="5129" width="5" style="2" bestFit="1" customWidth="1"/>
    <col min="5130" max="5130" width="7.453125" style="2" bestFit="1" customWidth="1"/>
    <col min="5131" max="5131" width="10.453125" style="2" bestFit="1" customWidth="1"/>
    <col min="5132" max="5132" width="8.90625" style="2"/>
    <col min="5133" max="5134" width="12.453125" style="2" bestFit="1" customWidth="1"/>
    <col min="5135" max="5135" width="14" style="2" bestFit="1" customWidth="1"/>
    <col min="5136" max="5368" width="8.90625" style="2"/>
    <col min="5369" max="5369" width="3.90625" style="2" customWidth="1"/>
    <col min="5370" max="5370" width="8.90625" style="2"/>
    <col min="5371" max="5371" width="14.453125" style="2" customWidth="1"/>
    <col min="5372" max="5372" width="38.6328125" style="2" customWidth="1"/>
    <col min="5373" max="5377" width="14" style="2" bestFit="1" customWidth="1"/>
    <col min="5378" max="5378" width="10.453125" style="2" bestFit="1" customWidth="1"/>
    <col min="5379" max="5379" width="8.90625" style="2"/>
    <col min="5380" max="5380" width="11.36328125" style="2" bestFit="1" customWidth="1"/>
    <col min="5381" max="5381" width="5.453125" style="2" bestFit="1" customWidth="1"/>
    <col min="5382" max="5385" width="5" style="2" bestFit="1" customWidth="1"/>
    <col min="5386" max="5386" width="7.453125" style="2" bestFit="1" customWidth="1"/>
    <col min="5387" max="5387" width="10.453125" style="2" bestFit="1" customWidth="1"/>
    <col min="5388" max="5388" width="8.90625" style="2"/>
    <col min="5389" max="5390" width="12.453125" style="2" bestFit="1" customWidth="1"/>
    <col min="5391" max="5391" width="14" style="2" bestFit="1" customWidth="1"/>
    <col min="5392" max="5624" width="8.90625" style="2"/>
    <col min="5625" max="5625" width="3.90625" style="2" customWidth="1"/>
    <col min="5626" max="5626" width="8.90625" style="2"/>
    <col min="5627" max="5627" width="14.453125" style="2" customWidth="1"/>
    <col min="5628" max="5628" width="38.6328125" style="2" customWidth="1"/>
    <col min="5629" max="5633" width="14" style="2" bestFit="1" customWidth="1"/>
    <col min="5634" max="5634" width="10.453125" style="2" bestFit="1" customWidth="1"/>
    <col min="5635" max="5635" width="8.90625" style="2"/>
    <col min="5636" max="5636" width="11.36328125" style="2" bestFit="1" customWidth="1"/>
    <col min="5637" max="5637" width="5.453125" style="2" bestFit="1" customWidth="1"/>
    <col min="5638" max="5641" width="5" style="2" bestFit="1" customWidth="1"/>
    <col min="5642" max="5642" width="7.453125" style="2" bestFit="1" customWidth="1"/>
    <col min="5643" max="5643" width="10.453125" style="2" bestFit="1" customWidth="1"/>
    <col min="5644" max="5644" width="8.90625" style="2"/>
    <col min="5645" max="5646" width="12.453125" style="2" bestFit="1" customWidth="1"/>
    <col min="5647" max="5647" width="14" style="2" bestFit="1" customWidth="1"/>
    <col min="5648" max="5880" width="8.90625" style="2"/>
    <col min="5881" max="5881" width="3.90625" style="2" customWidth="1"/>
    <col min="5882" max="5882" width="8.90625" style="2"/>
    <col min="5883" max="5883" width="14.453125" style="2" customWidth="1"/>
    <col min="5884" max="5884" width="38.6328125" style="2" customWidth="1"/>
    <col min="5885" max="5889" width="14" style="2" bestFit="1" customWidth="1"/>
    <col min="5890" max="5890" width="10.453125" style="2" bestFit="1" customWidth="1"/>
    <col min="5891" max="5891" width="8.90625" style="2"/>
    <col min="5892" max="5892" width="11.36328125" style="2" bestFit="1" customWidth="1"/>
    <col min="5893" max="5893" width="5.453125" style="2" bestFit="1" customWidth="1"/>
    <col min="5894" max="5897" width="5" style="2" bestFit="1" customWidth="1"/>
    <col min="5898" max="5898" width="7.453125" style="2" bestFit="1" customWidth="1"/>
    <col min="5899" max="5899" width="10.453125" style="2" bestFit="1" customWidth="1"/>
    <col min="5900" max="5900" width="8.90625" style="2"/>
    <col min="5901" max="5902" width="12.453125" style="2" bestFit="1" customWidth="1"/>
    <col min="5903" max="5903" width="14" style="2" bestFit="1" customWidth="1"/>
    <col min="5904" max="6136" width="8.90625" style="2"/>
    <col min="6137" max="6137" width="3.90625" style="2" customWidth="1"/>
    <col min="6138" max="6138" width="8.90625" style="2"/>
    <col min="6139" max="6139" width="14.453125" style="2" customWidth="1"/>
    <col min="6140" max="6140" width="38.6328125" style="2" customWidth="1"/>
    <col min="6141" max="6145" width="14" style="2" bestFit="1" customWidth="1"/>
    <col min="6146" max="6146" width="10.453125" style="2" bestFit="1" customWidth="1"/>
    <col min="6147" max="6147" width="8.90625" style="2"/>
    <col min="6148" max="6148" width="11.36328125" style="2" bestFit="1" customWidth="1"/>
    <col min="6149" max="6149" width="5.453125" style="2" bestFit="1" customWidth="1"/>
    <col min="6150" max="6153" width="5" style="2" bestFit="1" customWidth="1"/>
    <col min="6154" max="6154" width="7.453125" style="2" bestFit="1" customWidth="1"/>
    <col min="6155" max="6155" width="10.453125" style="2" bestFit="1" customWidth="1"/>
    <col min="6156" max="6156" width="8.90625" style="2"/>
    <col min="6157" max="6158" width="12.453125" style="2" bestFit="1" customWidth="1"/>
    <col min="6159" max="6159" width="14" style="2" bestFit="1" customWidth="1"/>
    <col min="6160" max="6392" width="8.90625" style="2"/>
    <col min="6393" max="6393" width="3.90625" style="2" customWidth="1"/>
    <col min="6394" max="6394" width="8.90625" style="2"/>
    <col min="6395" max="6395" width="14.453125" style="2" customWidth="1"/>
    <col min="6396" max="6396" width="38.6328125" style="2" customWidth="1"/>
    <col min="6397" max="6401" width="14" style="2" bestFit="1" customWidth="1"/>
    <col min="6402" max="6402" width="10.453125" style="2" bestFit="1" customWidth="1"/>
    <col min="6403" max="6403" width="8.90625" style="2"/>
    <col min="6404" max="6404" width="11.36328125" style="2" bestFit="1" customWidth="1"/>
    <col min="6405" max="6405" width="5.453125" style="2" bestFit="1" customWidth="1"/>
    <col min="6406" max="6409" width="5" style="2" bestFit="1" customWidth="1"/>
    <col min="6410" max="6410" width="7.453125" style="2" bestFit="1" customWidth="1"/>
    <col min="6411" max="6411" width="10.453125" style="2" bestFit="1" customWidth="1"/>
    <col min="6412" max="6412" width="8.90625" style="2"/>
    <col min="6413" max="6414" width="12.453125" style="2" bestFit="1" customWidth="1"/>
    <col min="6415" max="6415" width="14" style="2" bestFit="1" customWidth="1"/>
    <col min="6416" max="6648" width="8.90625" style="2"/>
    <col min="6649" max="6649" width="3.90625" style="2" customWidth="1"/>
    <col min="6650" max="6650" width="8.90625" style="2"/>
    <col min="6651" max="6651" width="14.453125" style="2" customWidth="1"/>
    <col min="6652" max="6652" width="38.6328125" style="2" customWidth="1"/>
    <col min="6653" max="6657" width="14" style="2" bestFit="1" customWidth="1"/>
    <col min="6658" max="6658" width="10.453125" style="2" bestFit="1" customWidth="1"/>
    <col min="6659" max="6659" width="8.90625" style="2"/>
    <col min="6660" max="6660" width="11.36328125" style="2" bestFit="1" customWidth="1"/>
    <col min="6661" max="6661" width="5.453125" style="2" bestFit="1" customWidth="1"/>
    <col min="6662" max="6665" width="5" style="2" bestFit="1" customWidth="1"/>
    <col min="6666" max="6666" width="7.453125" style="2" bestFit="1" customWidth="1"/>
    <col min="6667" max="6667" width="10.453125" style="2" bestFit="1" customWidth="1"/>
    <col min="6668" max="6668" width="8.90625" style="2"/>
    <col min="6669" max="6670" width="12.453125" style="2" bestFit="1" customWidth="1"/>
    <col min="6671" max="6671" width="14" style="2" bestFit="1" customWidth="1"/>
    <col min="6672" max="6904" width="8.90625" style="2"/>
    <col min="6905" max="6905" width="3.90625" style="2" customWidth="1"/>
    <col min="6906" max="6906" width="8.90625" style="2"/>
    <col min="6907" max="6907" width="14.453125" style="2" customWidth="1"/>
    <col min="6908" max="6908" width="38.6328125" style="2" customWidth="1"/>
    <col min="6909" max="6913" width="14" style="2" bestFit="1" customWidth="1"/>
    <col min="6914" max="6914" width="10.453125" style="2" bestFit="1" customWidth="1"/>
    <col min="6915" max="6915" width="8.90625" style="2"/>
    <col min="6916" max="6916" width="11.36328125" style="2" bestFit="1" customWidth="1"/>
    <col min="6917" max="6917" width="5.453125" style="2" bestFit="1" customWidth="1"/>
    <col min="6918" max="6921" width="5" style="2" bestFit="1" customWidth="1"/>
    <col min="6922" max="6922" width="7.453125" style="2" bestFit="1" customWidth="1"/>
    <col min="6923" max="6923" width="10.453125" style="2" bestFit="1" customWidth="1"/>
    <col min="6924" max="6924" width="8.90625" style="2"/>
    <col min="6925" max="6926" width="12.453125" style="2" bestFit="1" customWidth="1"/>
    <col min="6927" max="6927" width="14" style="2" bestFit="1" customWidth="1"/>
    <col min="6928" max="7160" width="8.90625" style="2"/>
    <col min="7161" max="7161" width="3.90625" style="2" customWidth="1"/>
    <col min="7162" max="7162" width="8.90625" style="2"/>
    <col min="7163" max="7163" width="14.453125" style="2" customWidth="1"/>
    <col min="7164" max="7164" width="38.6328125" style="2" customWidth="1"/>
    <col min="7165" max="7169" width="14" style="2" bestFit="1" customWidth="1"/>
    <col min="7170" max="7170" width="10.453125" style="2" bestFit="1" customWidth="1"/>
    <col min="7171" max="7171" width="8.90625" style="2"/>
    <col min="7172" max="7172" width="11.36328125" style="2" bestFit="1" customWidth="1"/>
    <col min="7173" max="7173" width="5.453125" style="2" bestFit="1" customWidth="1"/>
    <col min="7174" max="7177" width="5" style="2" bestFit="1" customWidth="1"/>
    <col min="7178" max="7178" width="7.453125" style="2" bestFit="1" customWidth="1"/>
    <col min="7179" max="7179" width="10.453125" style="2" bestFit="1" customWidth="1"/>
    <col min="7180" max="7180" width="8.90625" style="2"/>
    <col min="7181" max="7182" width="12.453125" style="2" bestFit="1" customWidth="1"/>
    <col min="7183" max="7183" width="14" style="2" bestFit="1" customWidth="1"/>
    <col min="7184" max="7416" width="8.90625" style="2"/>
    <col min="7417" max="7417" width="3.90625" style="2" customWidth="1"/>
    <col min="7418" max="7418" width="8.90625" style="2"/>
    <col min="7419" max="7419" width="14.453125" style="2" customWidth="1"/>
    <col min="7420" max="7420" width="38.6328125" style="2" customWidth="1"/>
    <col min="7421" max="7425" width="14" style="2" bestFit="1" customWidth="1"/>
    <col min="7426" max="7426" width="10.453125" style="2" bestFit="1" customWidth="1"/>
    <col min="7427" max="7427" width="8.90625" style="2"/>
    <col min="7428" max="7428" width="11.36328125" style="2" bestFit="1" customWidth="1"/>
    <col min="7429" max="7429" width="5.453125" style="2" bestFit="1" customWidth="1"/>
    <col min="7430" max="7433" width="5" style="2" bestFit="1" customWidth="1"/>
    <col min="7434" max="7434" width="7.453125" style="2" bestFit="1" customWidth="1"/>
    <col min="7435" max="7435" width="10.453125" style="2" bestFit="1" customWidth="1"/>
    <col min="7436" max="7436" width="8.90625" style="2"/>
    <col min="7437" max="7438" width="12.453125" style="2" bestFit="1" customWidth="1"/>
    <col min="7439" max="7439" width="14" style="2" bestFit="1" customWidth="1"/>
    <col min="7440" max="7672" width="8.90625" style="2"/>
    <col min="7673" max="7673" width="3.90625" style="2" customWidth="1"/>
    <col min="7674" max="7674" width="8.90625" style="2"/>
    <col min="7675" max="7675" width="14.453125" style="2" customWidth="1"/>
    <col min="7676" max="7676" width="38.6328125" style="2" customWidth="1"/>
    <col min="7677" max="7681" width="14" style="2" bestFit="1" customWidth="1"/>
    <col min="7682" max="7682" width="10.453125" style="2" bestFit="1" customWidth="1"/>
    <col min="7683" max="7683" width="8.90625" style="2"/>
    <col min="7684" max="7684" width="11.36328125" style="2" bestFit="1" customWidth="1"/>
    <col min="7685" max="7685" width="5.453125" style="2" bestFit="1" customWidth="1"/>
    <col min="7686" max="7689" width="5" style="2" bestFit="1" customWidth="1"/>
    <col min="7690" max="7690" width="7.453125" style="2" bestFit="1" customWidth="1"/>
    <col min="7691" max="7691" width="10.453125" style="2" bestFit="1" customWidth="1"/>
    <col min="7692" max="7692" width="8.90625" style="2"/>
    <col min="7693" max="7694" width="12.453125" style="2" bestFit="1" customWidth="1"/>
    <col min="7695" max="7695" width="14" style="2" bestFit="1" customWidth="1"/>
    <col min="7696" max="7928" width="8.90625" style="2"/>
    <col min="7929" max="7929" width="3.90625" style="2" customWidth="1"/>
    <col min="7930" max="7930" width="8.90625" style="2"/>
    <col min="7931" max="7931" width="14.453125" style="2" customWidth="1"/>
    <col min="7932" max="7932" width="38.6328125" style="2" customWidth="1"/>
    <col min="7933" max="7937" width="14" style="2" bestFit="1" customWidth="1"/>
    <col min="7938" max="7938" width="10.453125" style="2" bestFit="1" customWidth="1"/>
    <col min="7939" max="7939" width="8.90625" style="2"/>
    <col min="7940" max="7940" width="11.36328125" style="2" bestFit="1" customWidth="1"/>
    <col min="7941" max="7941" width="5.453125" style="2" bestFit="1" customWidth="1"/>
    <col min="7942" max="7945" width="5" style="2" bestFit="1" customWidth="1"/>
    <col min="7946" max="7946" width="7.453125" style="2" bestFit="1" customWidth="1"/>
    <col min="7947" max="7947" width="10.453125" style="2" bestFit="1" customWidth="1"/>
    <col min="7948" max="7948" width="8.90625" style="2"/>
    <col min="7949" max="7950" width="12.453125" style="2" bestFit="1" customWidth="1"/>
    <col min="7951" max="7951" width="14" style="2" bestFit="1" customWidth="1"/>
    <col min="7952" max="8184" width="8.90625" style="2"/>
    <col min="8185" max="8185" width="3.90625" style="2" customWidth="1"/>
    <col min="8186" max="8186" width="8.90625" style="2"/>
    <col min="8187" max="8187" width="14.453125" style="2" customWidth="1"/>
    <col min="8188" max="8188" width="38.6328125" style="2" customWidth="1"/>
    <col min="8189" max="8193" width="14" style="2" bestFit="1" customWidth="1"/>
    <col min="8194" max="8194" width="10.453125" style="2" bestFit="1" customWidth="1"/>
    <col min="8195" max="8195" width="8.90625" style="2"/>
    <col min="8196" max="8196" width="11.36328125" style="2" bestFit="1" customWidth="1"/>
    <col min="8197" max="8197" width="5.453125" style="2" bestFit="1" customWidth="1"/>
    <col min="8198" max="8201" width="5" style="2" bestFit="1" customWidth="1"/>
    <col min="8202" max="8202" width="7.453125" style="2" bestFit="1" customWidth="1"/>
    <col min="8203" max="8203" width="10.453125" style="2" bestFit="1" customWidth="1"/>
    <col min="8204" max="8204" width="8.90625" style="2"/>
    <col min="8205" max="8206" width="12.453125" style="2" bestFit="1" customWidth="1"/>
    <col min="8207" max="8207" width="14" style="2" bestFit="1" customWidth="1"/>
    <col min="8208" max="8440" width="8.90625" style="2"/>
    <col min="8441" max="8441" width="3.90625" style="2" customWidth="1"/>
    <col min="8442" max="8442" width="8.90625" style="2"/>
    <col min="8443" max="8443" width="14.453125" style="2" customWidth="1"/>
    <col min="8444" max="8444" width="38.6328125" style="2" customWidth="1"/>
    <col min="8445" max="8449" width="14" style="2" bestFit="1" customWidth="1"/>
    <col min="8450" max="8450" width="10.453125" style="2" bestFit="1" customWidth="1"/>
    <col min="8451" max="8451" width="8.90625" style="2"/>
    <col min="8452" max="8452" width="11.36328125" style="2" bestFit="1" customWidth="1"/>
    <col min="8453" max="8453" width="5.453125" style="2" bestFit="1" customWidth="1"/>
    <col min="8454" max="8457" width="5" style="2" bestFit="1" customWidth="1"/>
    <col min="8458" max="8458" width="7.453125" style="2" bestFit="1" customWidth="1"/>
    <col min="8459" max="8459" width="10.453125" style="2" bestFit="1" customWidth="1"/>
    <col min="8460" max="8460" width="8.90625" style="2"/>
    <col min="8461" max="8462" width="12.453125" style="2" bestFit="1" customWidth="1"/>
    <col min="8463" max="8463" width="14" style="2" bestFit="1" customWidth="1"/>
    <col min="8464" max="8696" width="8.90625" style="2"/>
    <col min="8697" max="8697" width="3.90625" style="2" customWidth="1"/>
    <col min="8698" max="8698" width="8.90625" style="2"/>
    <col min="8699" max="8699" width="14.453125" style="2" customWidth="1"/>
    <col min="8700" max="8700" width="38.6328125" style="2" customWidth="1"/>
    <col min="8701" max="8705" width="14" style="2" bestFit="1" customWidth="1"/>
    <col min="8706" max="8706" width="10.453125" style="2" bestFit="1" customWidth="1"/>
    <col min="8707" max="8707" width="8.90625" style="2"/>
    <col min="8708" max="8708" width="11.36328125" style="2" bestFit="1" customWidth="1"/>
    <col min="8709" max="8709" width="5.453125" style="2" bestFit="1" customWidth="1"/>
    <col min="8710" max="8713" width="5" style="2" bestFit="1" customWidth="1"/>
    <col min="8714" max="8714" width="7.453125" style="2" bestFit="1" customWidth="1"/>
    <col min="8715" max="8715" width="10.453125" style="2" bestFit="1" customWidth="1"/>
    <col min="8716" max="8716" width="8.90625" style="2"/>
    <col min="8717" max="8718" width="12.453125" style="2" bestFit="1" customWidth="1"/>
    <col min="8719" max="8719" width="14" style="2" bestFit="1" customWidth="1"/>
    <col min="8720" max="8952" width="8.90625" style="2"/>
    <col min="8953" max="8953" width="3.90625" style="2" customWidth="1"/>
    <col min="8954" max="8954" width="8.90625" style="2"/>
    <col min="8955" max="8955" width="14.453125" style="2" customWidth="1"/>
    <col min="8956" max="8956" width="38.6328125" style="2" customWidth="1"/>
    <col min="8957" max="8961" width="14" style="2" bestFit="1" customWidth="1"/>
    <col min="8962" max="8962" width="10.453125" style="2" bestFit="1" customWidth="1"/>
    <col min="8963" max="8963" width="8.90625" style="2"/>
    <col min="8964" max="8964" width="11.36328125" style="2" bestFit="1" customWidth="1"/>
    <col min="8965" max="8965" width="5.453125" style="2" bestFit="1" customWidth="1"/>
    <col min="8966" max="8969" width="5" style="2" bestFit="1" customWidth="1"/>
    <col min="8970" max="8970" width="7.453125" style="2" bestFit="1" customWidth="1"/>
    <col min="8971" max="8971" width="10.453125" style="2" bestFit="1" customWidth="1"/>
    <col min="8972" max="8972" width="8.90625" style="2"/>
    <col min="8973" max="8974" width="12.453125" style="2" bestFit="1" customWidth="1"/>
    <col min="8975" max="8975" width="14" style="2" bestFit="1" customWidth="1"/>
    <col min="8976" max="9208" width="8.90625" style="2"/>
    <col min="9209" max="9209" width="3.90625" style="2" customWidth="1"/>
    <col min="9210" max="9210" width="8.90625" style="2"/>
    <col min="9211" max="9211" width="14.453125" style="2" customWidth="1"/>
    <col min="9212" max="9212" width="38.6328125" style="2" customWidth="1"/>
    <col min="9213" max="9217" width="14" style="2" bestFit="1" customWidth="1"/>
    <col min="9218" max="9218" width="10.453125" style="2" bestFit="1" customWidth="1"/>
    <col min="9219" max="9219" width="8.90625" style="2"/>
    <col min="9220" max="9220" width="11.36328125" style="2" bestFit="1" customWidth="1"/>
    <col min="9221" max="9221" width="5.453125" style="2" bestFit="1" customWidth="1"/>
    <col min="9222" max="9225" width="5" style="2" bestFit="1" customWidth="1"/>
    <col min="9226" max="9226" width="7.453125" style="2" bestFit="1" customWidth="1"/>
    <col min="9227" max="9227" width="10.453125" style="2" bestFit="1" customWidth="1"/>
    <col min="9228" max="9228" width="8.90625" style="2"/>
    <col min="9229" max="9230" width="12.453125" style="2" bestFit="1" customWidth="1"/>
    <col min="9231" max="9231" width="14" style="2" bestFit="1" customWidth="1"/>
    <col min="9232" max="9464" width="8.90625" style="2"/>
    <col min="9465" max="9465" width="3.90625" style="2" customWidth="1"/>
    <col min="9466" max="9466" width="8.90625" style="2"/>
    <col min="9467" max="9467" width="14.453125" style="2" customWidth="1"/>
    <col min="9468" max="9468" width="38.6328125" style="2" customWidth="1"/>
    <col min="9469" max="9473" width="14" style="2" bestFit="1" customWidth="1"/>
    <col min="9474" max="9474" width="10.453125" style="2" bestFit="1" customWidth="1"/>
    <col min="9475" max="9475" width="8.90625" style="2"/>
    <col min="9476" max="9476" width="11.36328125" style="2" bestFit="1" customWidth="1"/>
    <col min="9477" max="9477" width="5.453125" style="2" bestFit="1" customWidth="1"/>
    <col min="9478" max="9481" width="5" style="2" bestFit="1" customWidth="1"/>
    <col min="9482" max="9482" width="7.453125" style="2" bestFit="1" customWidth="1"/>
    <col min="9483" max="9483" width="10.453125" style="2" bestFit="1" customWidth="1"/>
    <col min="9484" max="9484" width="8.90625" style="2"/>
    <col min="9485" max="9486" width="12.453125" style="2" bestFit="1" customWidth="1"/>
    <col min="9487" max="9487" width="14" style="2" bestFit="1" customWidth="1"/>
    <col min="9488" max="9720" width="8.90625" style="2"/>
    <col min="9721" max="9721" width="3.90625" style="2" customWidth="1"/>
    <col min="9722" max="9722" width="8.90625" style="2"/>
    <col min="9723" max="9723" width="14.453125" style="2" customWidth="1"/>
    <col min="9724" max="9724" width="38.6328125" style="2" customWidth="1"/>
    <col min="9725" max="9729" width="14" style="2" bestFit="1" customWidth="1"/>
    <col min="9730" max="9730" width="10.453125" style="2" bestFit="1" customWidth="1"/>
    <col min="9731" max="9731" width="8.90625" style="2"/>
    <col min="9732" max="9732" width="11.36328125" style="2" bestFit="1" customWidth="1"/>
    <col min="9733" max="9733" width="5.453125" style="2" bestFit="1" customWidth="1"/>
    <col min="9734" max="9737" width="5" style="2" bestFit="1" customWidth="1"/>
    <col min="9738" max="9738" width="7.453125" style="2" bestFit="1" customWidth="1"/>
    <col min="9739" max="9739" width="10.453125" style="2" bestFit="1" customWidth="1"/>
    <col min="9740" max="9740" width="8.90625" style="2"/>
    <col min="9741" max="9742" width="12.453125" style="2" bestFit="1" customWidth="1"/>
    <col min="9743" max="9743" width="14" style="2" bestFit="1" customWidth="1"/>
    <col min="9744" max="9976" width="8.90625" style="2"/>
    <col min="9977" max="9977" width="3.90625" style="2" customWidth="1"/>
    <col min="9978" max="9978" width="8.90625" style="2"/>
    <col min="9979" max="9979" width="14.453125" style="2" customWidth="1"/>
    <col min="9980" max="9980" width="38.6328125" style="2" customWidth="1"/>
    <col min="9981" max="9985" width="14" style="2" bestFit="1" customWidth="1"/>
    <col min="9986" max="9986" width="10.453125" style="2" bestFit="1" customWidth="1"/>
    <col min="9987" max="9987" width="8.90625" style="2"/>
    <col min="9988" max="9988" width="11.36328125" style="2" bestFit="1" customWidth="1"/>
    <col min="9989" max="9989" width="5.453125" style="2" bestFit="1" customWidth="1"/>
    <col min="9990" max="9993" width="5" style="2" bestFit="1" customWidth="1"/>
    <col min="9994" max="9994" width="7.453125" style="2" bestFit="1" customWidth="1"/>
    <col min="9995" max="9995" width="10.453125" style="2" bestFit="1" customWidth="1"/>
    <col min="9996" max="9996" width="8.90625" style="2"/>
    <col min="9997" max="9998" width="12.453125" style="2" bestFit="1" customWidth="1"/>
    <col min="9999" max="9999" width="14" style="2" bestFit="1" customWidth="1"/>
    <col min="10000" max="10232" width="8.90625" style="2"/>
    <col min="10233" max="10233" width="3.90625" style="2" customWidth="1"/>
    <col min="10234" max="10234" width="8.90625" style="2"/>
    <col min="10235" max="10235" width="14.453125" style="2" customWidth="1"/>
    <col min="10236" max="10236" width="38.6328125" style="2" customWidth="1"/>
    <col min="10237" max="10241" width="14" style="2" bestFit="1" customWidth="1"/>
    <col min="10242" max="10242" width="10.453125" style="2" bestFit="1" customWidth="1"/>
    <col min="10243" max="10243" width="8.90625" style="2"/>
    <col min="10244" max="10244" width="11.36328125" style="2" bestFit="1" customWidth="1"/>
    <col min="10245" max="10245" width="5.453125" style="2" bestFit="1" customWidth="1"/>
    <col min="10246" max="10249" width="5" style="2" bestFit="1" customWidth="1"/>
    <col min="10250" max="10250" width="7.453125" style="2" bestFit="1" customWidth="1"/>
    <col min="10251" max="10251" width="10.453125" style="2" bestFit="1" customWidth="1"/>
    <col min="10252" max="10252" width="8.90625" style="2"/>
    <col min="10253" max="10254" width="12.453125" style="2" bestFit="1" customWidth="1"/>
    <col min="10255" max="10255" width="14" style="2" bestFit="1" customWidth="1"/>
    <col min="10256" max="10488" width="8.90625" style="2"/>
    <col min="10489" max="10489" width="3.90625" style="2" customWidth="1"/>
    <col min="10490" max="10490" width="8.90625" style="2"/>
    <col min="10491" max="10491" width="14.453125" style="2" customWidth="1"/>
    <col min="10492" max="10492" width="38.6328125" style="2" customWidth="1"/>
    <col min="10493" max="10497" width="14" style="2" bestFit="1" customWidth="1"/>
    <col min="10498" max="10498" width="10.453125" style="2" bestFit="1" customWidth="1"/>
    <col min="10499" max="10499" width="8.90625" style="2"/>
    <col min="10500" max="10500" width="11.36328125" style="2" bestFit="1" customWidth="1"/>
    <col min="10501" max="10501" width="5.453125" style="2" bestFit="1" customWidth="1"/>
    <col min="10502" max="10505" width="5" style="2" bestFit="1" customWidth="1"/>
    <col min="10506" max="10506" width="7.453125" style="2" bestFit="1" customWidth="1"/>
    <col min="10507" max="10507" width="10.453125" style="2" bestFit="1" customWidth="1"/>
    <col min="10508" max="10508" width="8.90625" style="2"/>
    <col min="10509" max="10510" width="12.453125" style="2" bestFit="1" customWidth="1"/>
    <col min="10511" max="10511" width="14" style="2" bestFit="1" customWidth="1"/>
    <col min="10512" max="10744" width="8.90625" style="2"/>
    <col min="10745" max="10745" width="3.90625" style="2" customWidth="1"/>
    <col min="10746" max="10746" width="8.90625" style="2"/>
    <col min="10747" max="10747" width="14.453125" style="2" customWidth="1"/>
    <col min="10748" max="10748" width="38.6328125" style="2" customWidth="1"/>
    <col min="10749" max="10753" width="14" style="2" bestFit="1" customWidth="1"/>
    <col min="10754" max="10754" width="10.453125" style="2" bestFit="1" customWidth="1"/>
    <col min="10755" max="10755" width="8.90625" style="2"/>
    <col min="10756" max="10756" width="11.36328125" style="2" bestFit="1" customWidth="1"/>
    <col min="10757" max="10757" width="5.453125" style="2" bestFit="1" customWidth="1"/>
    <col min="10758" max="10761" width="5" style="2" bestFit="1" customWidth="1"/>
    <col min="10762" max="10762" width="7.453125" style="2" bestFit="1" customWidth="1"/>
    <col min="10763" max="10763" width="10.453125" style="2" bestFit="1" customWidth="1"/>
    <col min="10764" max="10764" width="8.90625" style="2"/>
    <col min="10765" max="10766" width="12.453125" style="2" bestFit="1" customWidth="1"/>
    <col min="10767" max="10767" width="14" style="2" bestFit="1" customWidth="1"/>
    <col min="10768" max="11000" width="8.90625" style="2"/>
    <col min="11001" max="11001" width="3.90625" style="2" customWidth="1"/>
    <col min="11002" max="11002" width="8.90625" style="2"/>
    <col min="11003" max="11003" width="14.453125" style="2" customWidth="1"/>
    <col min="11004" max="11004" width="38.6328125" style="2" customWidth="1"/>
    <col min="11005" max="11009" width="14" style="2" bestFit="1" customWidth="1"/>
    <col min="11010" max="11010" width="10.453125" style="2" bestFit="1" customWidth="1"/>
    <col min="11011" max="11011" width="8.90625" style="2"/>
    <col min="11012" max="11012" width="11.36328125" style="2" bestFit="1" customWidth="1"/>
    <col min="11013" max="11013" width="5.453125" style="2" bestFit="1" customWidth="1"/>
    <col min="11014" max="11017" width="5" style="2" bestFit="1" customWidth="1"/>
    <col min="11018" max="11018" width="7.453125" style="2" bestFit="1" customWidth="1"/>
    <col min="11019" max="11019" width="10.453125" style="2" bestFit="1" customWidth="1"/>
    <col min="11020" max="11020" width="8.90625" style="2"/>
    <col min="11021" max="11022" width="12.453125" style="2" bestFit="1" customWidth="1"/>
    <col min="11023" max="11023" width="14" style="2" bestFit="1" customWidth="1"/>
    <col min="11024" max="11256" width="8.90625" style="2"/>
    <col min="11257" max="11257" width="3.90625" style="2" customWidth="1"/>
    <col min="11258" max="11258" width="8.90625" style="2"/>
    <col min="11259" max="11259" width="14.453125" style="2" customWidth="1"/>
    <col min="11260" max="11260" width="38.6328125" style="2" customWidth="1"/>
    <col min="11261" max="11265" width="14" style="2" bestFit="1" customWidth="1"/>
    <col min="11266" max="11266" width="10.453125" style="2" bestFit="1" customWidth="1"/>
    <col min="11267" max="11267" width="8.90625" style="2"/>
    <col min="11268" max="11268" width="11.36328125" style="2" bestFit="1" customWidth="1"/>
    <col min="11269" max="11269" width="5.453125" style="2" bestFit="1" customWidth="1"/>
    <col min="11270" max="11273" width="5" style="2" bestFit="1" customWidth="1"/>
    <col min="11274" max="11274" width="7.453125" style="2" bestFit="1" customWidth="1"/>
    <col min="11275" max="11275" width="10.453125" style="2" bestFit="1" customWidth="1"/>
    <col min="11276" max="11276" width="8.90625" style="2"/>
    <col min="11277" max="11278" width="12.453125" style="2" bestFit="1" customWidth="1"/>
    <col min="11279" max="11279" width="14" style="2" bestFit="1" customWidth="1"/>
    <col min="11280" max="11512" width="8.90625" style="2"/>
    <col min="11513" max="11513" width="3.90625" style="2" customWidth="1"/>
    <col min="11514" max="11514" width="8.90625" style="2"/>
    <col min="11515" max="11515" width="14.453125" style="2" customWidth="1"/>
    <col min="11516" max="11516" width="38.6328125" style="2" customWidth="1"/>
    <col min="11517" max="11521" width="14" style="2" bestFit="1" customWidth="1"/>
    <col min="11522" max="11522" width="10.453125" style="2" bestFit="1" customWidth="1"/>
    <col min="11523" max="11523" width="8.90625" style="2"/>
    <col min="11524" max="11524" width="11.36328125" style="2" bestFit="1" customWidth="1"/>
    <col min="11525" max="11525" width="5.453125" style="2" bestFit="1" customWidth="1"/>
    <col min="11526" max="11529" width="5" style="2" bestFit="1" customWidth="1"/>
    <col min="11530" max="11530" width="7.453125" style="2" bestFit="1" customWidth="1"/>
    <col min="11531" max="11531" width="10.453125" style="2" bestFit="1" customWidth="1"/>
    <col min="11532" max="11532" width="8.90625" style="2"/>
    <col min="11533" max="11534" width="12.453125" style="2" bestFit="1" customWidth="1"/>
    <col min="11535" max="11535" width="14" style="2" bestFit="1" customWidth="1"/>
    <col min="11536" max="11768" width="8.90625" style="2"/>
    <col min="11769" max="11769" width="3.90625" style="2" customWidth="1"/>
    <col min="11770" max="11770" width="8.90625" style="2"/>
    <col min="11771" max="11771" width="14.453125" style="2" customWidth="1"/>
    <col min="11772" max="11772" width="38.6328125" style="2" customWidth="1"/>
    <col min="11773" max="11777" width="14" style="2" bestFit="1" customWidth="1"/>
    <col min="11778" max="11778" width="10.453125" style="2" bestFit="1" customWidth="1"/>
    <col min="11779" max="11779" width="8.90625" style="2"/>
    <col min="11780" max="11780" width="11.36328125" style="2" bestFit="1" customWidth="1"/>
    <col min="11781" max="11781" width="5.453125" style="2" bestFit="1" customWidth="1"/>
    <col min="11782" max="11785" width="5" style="2" bestFit="1" customWidth="1"/>
    <col min="11786" max="11786" width="7.453125" style="2" bestFit="1" customWidth="1"/>
    <col min="11787" max="11787" width="10.453125" style="2" bestFit="1" customWidth="1"/>
    <col min="11788" max="11788" width="8.90625" style="2"/>
    <col min="11789" max="11790" width="12.453125" style="2" bestFit="1" customWidth="1"/>
    <col min="11791" max="11791" width="14" style="2" bestFit="1" customWidth="1"/>
    <col min="11792" max="12024" width="8.90625" style="2"/>
    <col min="12025" max="12025" width="3.90625" style="2" customWidth="1"/>
    <col min="12026" max="12026" width="8.90625" style="2"/>
    <col min="12027" max="12027" width="14.453125" style="2" customWidth="1"/>
    <col min="12028" max="12028" width="38.6328125" style="2" customWidth="1"/>
    <col min="12029" max="12033" width="14" style="2" bestFit="1" customWidth="1"/>
    <col min="12034" max="12034" width="10.453125" style="2" bestFit="1" customWidth="1"/>
    <col min="12035" max="12035" width="8.90625" style="2"/>
    <col min="12036" max="12036" width="11.36328125" style="2" bestFit="1" customWidth="1"/>
    <col min="12037" max="12037" width="5.453125" style="2" bestFit="1" customWidth="1"/>
    <col min="12038" max="12041" width="5" style="2" bestFit="1" customWidth="1"/>
    <col min="12042" max="12042" width="7.453125" style="2" bestFit="1" customWidth="1"/>
    <col min="12043" max="12043" width="10.453125" style="2" bestFit="1" customWidth="1"/>
    <col min="12044" max="12044" width="8.90625" style="2"/>
    <col min="12045" max="12046" width="12.453125" style="2" bestFit="1" customWidth="1"/>
    <col min="12047" max="12047" width="14" style="2" bestFit="1" customWidth="1"/>
    <col min="12048" max="12280" width="8.90625" style="2"/>
    <col min="12281" max="12281" width="3.90625" style="2" customWidth="1"/>
    <col min="12282" max="12282" width="8.90625" style="2"/>
    <col min="12283" max="12283" width="14.453125" style="2" customWidth="1"/>
    <col min="12284" max="12284" width="38.6328125" style="2" customWidth="1"/>
    <col min="12285" max="12289" width="14" style="2" bestFit="1" customWidth="1"/>
    <col min="12290" max="12290" width="10.453125" style="2" bestFit="1" customWidth="1"/>
    <col min="12291" max="12291" width="8.90625" style="2"/>
    <col min="12292" max="12292" width="11.36328125" style="2" bestFit="1" customWidth="1"/>
    <col min="12293" max="12293" width="5.453125" style="2" bestFit="1" customWidth="1"/>
    <col min="12294" max="12297" width="5" style="2" bestFit="1" customWidth="1"/>
    <col min="12298" max="12298" width="7.453125" style="2" bestFit="1" customWidth="1"/>
    <col min="12299" max="12299" width="10.453125" style="2" bestFit="1" customWidth="1"/>
    <col min="12300" max="12300" width="8.90625" style="2"/>
    <col min="12301" max="12302" width="12.453125" style="2" bestFit="1" customWidth="1"/>
    <col min="12303" max="12303" width="14" style="2" bestFit="1" customWidth="1"/>
    <col min="12304" max="12536" width="8.90625" style="2"/>
    <col min="12537" max="12537" width="3.90625" style="2" customWidth="1"/>
    <col min="12538" max="12538" width="8.90625" style="2"/>
    <col min="12539" max="12539" width="14.453125" style="2" customWidth="1"/>
    <col min="12540" max="12540" width="38.6328125" style="2" customWidth="1"/>
    <col min="12541" max="12545" width="14" style="2" bestFit="1" customWidth="1"/>
    <col min="12546" max="12546" width="10.453125" style="2" bestFit="1" customWidth="1"/>
    <col min="12547" max="12547" width="8.90625" style="2"/>
    <col min="12548" max="12548" width="11.36328125" style="2" bestFit="1" customWidth="1"/>
    <col min="12549" max="12549" width="5.453125" style="2" bestFit="1" customWidth="1"/>
    <col min="12550" max="12553" width="5" style="2" bestFit="1" customWidth="1"/>
    <col min="12554" max="12554" width="7.453125" style="2" bestFit="1" customWidth="1"/>
    <col min="12555" max="12555" width="10.453125" style="2" bestFit="1" customWidth="1"/>
    <col min="12556" max="12556" width="8.90625" style="2"/>
    <col min="12557" max="12558" width="12.453125" style="2" bestFit="1" customWidth="1"/>
    <col min="12559" max="12559" width="14" style="2" bestFit="1" customWidth="1"/>
    <col min="12560" max="12792" width="8.90625" style="2"/>
    <col min="12793" max="12793" width="3.90625" style="2" customWidth="1"/>
    <col min="12794" max="12794" width="8.90625" style="2"/>
    <col min="12795" max="12795" width="14.453125" style="2" customWidth="1"/>
    <col min="12796" max="12796" width="38.6328125" style="2" customWidth="1"/>
    <col min="12797" max="12801" width="14" style="2" bestFit="1" customWidth="1"/>
    <col min="12802" max="12802" width="10.453125" style="2" bestFit="1" customWidth="1"/>
    <col min="12803" max="12803" width="8.90625" style="2"/>
    <col min="12804" max="12804" width="11.36328125" style="2" bestFit="1" customWidth="1"/>
    <col min="12805" max="12805" width="5.453125" style="2" bestFit="1" customWidth="1"/>
    <col min="12806" max="12809" width="5" style="2" bestFit="1" customWidth="1"/>
    <col min="12810" max="12810" width="7.453125" style="2" bestFit="1" customWidth="1"/>
    <col min="12811" max="12811" width="10.453125" style="2" bestFit="1" customWidth="1"/>
    <col min="12812" max="12812" width="8.90625" style="2"/>
    <col min="12813" max="12814" width="12.453125" style="2" bestFit="1" customWidth="1"/>
    <col min="12815" max="12815" width="14" style="2" bestFit="1" customWidth="1"/>
    <col min="12816" max="13048" width="8.90625" style="2"/>
    <col min="13049" max="13049" width="3.90625" style="2" customWidth="1"/>
    <col min="13050" max="13050" width="8.90625" style="2"/>
    <col min="13051" max="13051" width="14.453125" style="2" customWidth="1"/>
    <col min="13052" max="13052" width="38.6328125" style="2" customWidth="1"/>
    <col min="13053" max="13057" width="14" style="2" bestFit="1" customWidth="1"/>
    <col min="13058" max="13058" width="10.453125" style="2" bestFit="1" customWidth="1"/>
    <col min="13059" max="13059" width="8.90625" style="2"/>
    <col min="13060" max="13060" width="11.36328125" style="2" bestFit="1" customWidth="1"/>
    <col min="13061" max="13061" width="5.453125" style="2" bestFit="1" customWidth="1"/>
    <col min="13062" max="13065" width="5" style="2" bestFit="1" customWidth="1"/>
    <col min="13066" max="13066" width="7.453125" style="2" bestFit="1" customWidth="1"/>
    <col min="13067" max="13067" width="10.453125" style="2" bestFit="1" customWidth="1"/>
    <col min="13068" max="13068" width="8.90625" style="2"/>
    <col min="13069" max="13070" width="12.453125" style="2" bestFit="1" customWidth="1"/>
    <col min="13071" max="13071" width="14" style="2" bestFit="1" customWidth="1"/>
    <col min="13072" max="13304" width="8.90625" style="2"/>
    <col min="13305" max="13305" width="3.90625" style="2" customWidth="1"/>
    <col min="13306" max="13306" width="8.90625" style="2"/>
    <col min="13307" max="13307" width="14.453125" style="2" customWidth="1"/>
    <col min="13308" max="13308" width="38.6328125" style="2" customWidth="1"/>
    <col min="13309" max="13313" width="14" style="2" bestFit="1" customWidth="1"/>
    <col min="13314" max="13314" width="10.453125" style="2" bestFit="1" customWidth="1"/>
    <col min="13315" max="13315" width="8.90625" style="2"/>
    <col min="13316" max="13316" width="11.36328125" style="2" bestFit="1" customWidth="1"/>
    <col min="13317" max="13317" width="5.453125" style="2" bestFit="1" customWidth="1"/>
    <col min="13318" max="13321" width="5" style="2" bestFit="1" customWidth="1"/>
    <col min="13322" max="13322" width="7.453125" style="2" bestFit="1" customWidth="1"/>
    <col min="13323" max="13323" width="10.453125" style="2" bestFit="1" customWidth="1"/>
    <col min="13324" max="13324" width="8.90625" style="2"/>
    <col min="13325" max="13326" width="12.453125" style="2" bestFit="1" customWidth="1"/>
    <col min="13327" max="13327" width="14" style="2" bestFit="1" customWidth="1"/>
    <col min="13328" max="13560" width="8.90625" style="2"/>
    <col min="13561" max="13561" width="3.90625" style="2" customWidth="1"/>
    <col min="13562" max="13562" width="8.90625" style="2"/>
    <col min="13563" max="13563" width="14.453125" style="2" customWidth="1"/>
    <col min="13564" max="13564" width="38.6328125" style="2" customWidth="1"/>
    <col min="13565" max="13569" width="14" style="2" bestFit="1" customWidth="1"/>
    <col min="13570" max="13570" width="10.453125" style="2" bestFit="1" customWidth="1"/>
    <col min="13571" max="13571" width="8.90625" style="2"/>
    <col min="13572" max="13572" width="11.36328125" style="2" bestFit="1" customWidth="1"/>
    <col min="13573" max="13573" width="5.453125" style="2" bestFit="1" customWidth="1"/>
    <col min="13574" max="13577" width="5" style="2" bestFit="1" customWidth="1"/>
    <col min="13578" max="13578" width="7.453125" style="2" bestFit="1" customWidth="1"/>
    <col min="13579" max="13579" width="10.453125" style="2" bestFit="1" customWidth="1"/>
    <col min="13580" max="13580" width="8.90625" style="2"/>
    <col min="13581" max="13582" width="12.453125" style="2" bestFit="1" customWidth="1"/>
    <col min="13583" max="13583" width="14" style="2" bestFit="1" customWidth="1"/>
    <col min="13584" max="13816" width="8.90625" style="2"/>
    <col min="13817" max="13817" width="3.90625" style="2" customWidth="1"/>
    <col min="13818" max="13818" width="8.90625" style="2"/>
    <col min="13819" max="13819" width="14.453125" style="2" customWidth="1"/>
    <col min="13820" max="13820" width="38.6328125" style="2" customWidth="1"/>
    <col min="13821" max="13825" width="14" style="2" bestFit="1" customWidth="1"/>
    <col min="13826" max="13826" width="10.453125" style="2" bestFit="1" customWidth="1"/>
    <col min="13827" max="13827" width="8.90625" style="2"/>
    <col min="13828" max="13828" width="11.36328125" style="2" bestFit="1" customWidth="1"/>
    <col min="13829" max="13829" width="5.453125" style="2" bestFit="1" customWidth="1"/>
    <col min="13830" max="13833" width="5" style="2" bestFit="1" customWidth="1"/>
    <col min="13834" max="13834" width="7.453125" style="2" bestFit="1" customWidth="1"/>
    <col min="13835" max="13835" width="10.453125" style="2" bestFit="1" customWidth="1"/>
    <col min="13836" max="13836" width="8.90625" style="2"/>
    <col min="13837" max="13838" width="12.453125" style="2" bestFit="1" customWidth="1"/>
    <col min="13839" max="13839" width="14" style="2" bestFit="1" customWidth="1"/>
    <col min="13840" max="14072" width="8.90625" style="2"/>
    <col min="14073" max="14073" width="3.90625" style="2" customWidth="1"/>
    <col min="14074" max="14074" width="8.90625" style="2"/>
    <col min="14075" max="14075" width="14.453125" style="2" customWidth="1"/>
    <col min="14076" max="14076" width="38.6328125" style="2" customWidth="1"/>
    <col min="14077" max="14081" width="14" style="2" bestFit="1" customWidth="1"/>
    <col min="14082" max="14082" width="10.453125" style="2" bestFit="1" customWidth="1"/>
    <col min="14083" max="14083" width="8.90625" style="2"/>
    <col min="14084" max="14084" width="11.36328125" style="2" bestFit="1" customWidth="1"/>
    <col min="14085" max="14085" width="5.453125" style="2" bestFit="1" customWidth="1"/>
    <col min="14086" max="14089" width="5" style="2" bestFit="1" customWidth="1"/>
    <col min="14090" max="14090" width="7.453125" style="2" bestFit="1" customWidth="1"/>
    <col min="14091" max="14091" width="10.453125" style="2" bestFit="1" customWidth="1"/>
    <col min="14092" max="14092" width="8.90625" style="2"/>
    <col min="14093" max="14094" width="12.453125" style="2" bestFit="1" customWidth="1"/>
    <col min="14095" max="14095" width="14" style="2" bestFit="1" customWidth="1"/>
    <col min="14096" max="14328" width="8.90625" style="2"/>
    <col min="14329" max="14329" width="3.90625" style="2" customWidth="1"/>
    <col min="14330" max="14330" width="8.90625" style="2"/>
    <col min="14331" max="14331" width="14.453125" style="2" customWidth="1"/>
    <col min="14332" max="14332" width="38.6328125" style="2" customWidth="1"/>
    <col min="14333" max="14337" width="14" style="2" bestFit="1" customWidth="1"/>
    <col min="14338" max="14338" width="10.453125" style="2" bestFit="1" customWidth="1"/>
    <col min="14339" max="14339" width="8.90625" style="2"/>
    <col min="14340" max="14340" width="11.36328125" style="2" bestFit="1" customWidth="1"/>
    <col min="14341" max="14341" width="5.453125" style="2" bestFit="1" customWidth="1"/>
    <col min="14342" max="14345" width="5" style="2" bestFit="1" customWidth="1"/>
    <col min="14346" max="14346" width="7.453125" style="2" bestFit="1" customWidth="1"/>
    <col min="14347" max="14347" width="10.453125" style="2" bestFit="1" customWidth="1"/>
    <col min="14348" max="14348" width="8.90625" style="2"/>
    <col min="14349" max="14350" width="12.453125" style="2" bestFit="1" customWidth="1"/>
    <col min="14351" max="14351" width="14" style="2" bestFit="1" customWidth="1"/>
    <col min="14352" max="14584" width="8.90625" style="2"/>
    <col min="14585" max="14585" width="3.90625" style="2" customWidth="1"/>
    <col min="14586" max="14586" width="8.90625" style="2"/>
    <col min="14587" max="14587" width="14.453125" style="2" customWidth="1"/>
    <col min="14588" max="14588" width="38.6328125" style="2" customWidth="1"/>
    <col min="14589" max="14593" width="14" style="2" bestFit="1" customWidth="1"/>
    <col min="14594" max="14594" width="10.453125" style="2" bestFit="1" customWidth="1"/>
    <col min="14595" max="14595" width="8.90625" style="2"/>
    <col min="14596" max="14596" width="11.36328125" style="2" bestFit="1" customWidth="1"/>
    <col min="14597" max="14597" width="5.453125" style="2" bestFit="1" customWidth="1"/>
    <col min="14598" max="14601" width="5" style="2" bestFit="1" customWidth="1"/>
    <col min="14602" max="14602" width="7.453125" style="2" bestFit="1" customWidth="1"/>
    <col min="14603" max="14603" width="10.453125" style="2" bestFit="1" customWidth="1"/>
    <col min="14604" max="14604" width="8.90625" style="2"/>
    <col min="14605" max="14606" width="12.453125" style="2" bestFit="1" customWidth="1"/>
    <col min="14607" max="14607" width="14" style="2" bestFit="1" customWidth="1"/>
    <col min="14608" max="14840" width="8.90625" style="2"/>
    <col min="14841" max="14841" width="3.90625" style="2" customWidth="1"/>
    <col min="14842" max="14842" width="8.90625" style="2"/>
    <col min="14843" max="14843" width="14.453125" style="2" customWidth="1"/>
    <col min="14844" max="14844" width="38.6328125" style="2" customWidth="1"/>
    <col min="14845" max="14849" width="14" style="2" bestFit="1" customWidth="1"/>
    <col min="14850" max="14850" width="10.453125" style="2" bestFit="1" customWidth="1"/>
    <col min="14851" max="14851" width="8.90625" style="2"/>
    <col min="14852" max="14852" width="11.36328125" style="2" bestFit="1" customWidth="1"/>
    <col min="14853" max="14853" width="5.453125" style="2" bestFit="1" customWidth="1"/>
    <col min="14854" max="14857" width="5" style="2" bestFit="1" customWidth="1"/>
    <col min="14858" max="14858" width="7.453125" style="2" bestFit="1" customWidth="1"/>
    <col min="14859" max="14859" width="10.453125" style="2" bestFit="1" customWidth="1"/>
    <col min="14860" max="14860" width="8.90625" style="2"/>
    <col min="14861" max="14862" width="12.453125" style="2" bestFit="1" customWidth="1"/>
    <col min="14863" max="14863" width="14" style="2" bestFit="1" customWidth="1"/>
    <col min="14864" max="15096" width="8.90625" style="2"/>
    <col min="15097" max="15097" width="3.90625" style="2" customWidth="1"/>
    <col min="15098" max="15098" width="8.90625" style="2"/>
    <col min="15099" max="15099" width="14.453125" style="2" customWidth="1"/>
    <col min="15100" max="15100" width="38.6328125" style="2" customWidth="1"/>
    <col min="15101" max="15105" width="14" style="2" bestFit="1" customWidth="1"/>
    <col min="15106" max="15106" width="10.453125" style="2" bestFit="1" customWidth="1"/>
    <col min="15107" max="15107" width="8.90625" style="2"/>
    <col min="15108" max="15108" width="11.36328125" style="2" bestFit="1" customWidth="1"/>
    <col min="15109" max="15109" width="5.453125" style="2" bestFit="1" customWidth="1"/>
    <col min="15110" max="15113" width="5" style="2" bestFit="1" customWidth="1"/>
    <col min="15114" max="15114" width="7.453125" style="2" bestFit="1" customWidth="1"/>
    <col min="15115" max="15115" width="10.453125" style="2" bestFit="1" customWidth="1"/>
    <col min="15116" max="15116" width="8.90625" style="2"/>
    <col min="15117" max="15118" width="12.453125" style="2" bestFit="1" customWidth="1"/>
    <col min="15119" max="15119" width="14" style="2" bestFit="1" customWidth="1"/>
    <col min="15120" max="15352" width="8.90625" style="2"/>
    <col min="15353" max="15353" width="3.90625" style="2" customWidth="1"/>
    <col min="15354" max="15354" width="8.90625" style="2"/>
    <col min="15355" max="15355" width="14.453125" style="2" customWidth="1"/>
    <col min="15356" max="15356" width="38.6328125" style="2" customWidth="1"/>
    <col min="15357" max="15361" width="14" style="2" bestFit="1" customWidth="1"/>
    <col min="15362" max="15362" width="10.453125" style="2" bestFit="1" customWidth="1"/>
    <col min="15363" max="15363" width="8.90625" style="2"/>
    <col min="15364" max="15364" width="11.36328125" style="2" bestFit="1" customWidth="1"/>
    <col min="15365" max="15365" width="5.453125" style="2" bestFit="1" customWidth="1"/>
    <col min="15366" max="15369" width="5" style="2" bestFit="1" customWidth="1"/>
    <col min="15370" max="15370" width="7.453125" style="2" bestFit="1" customWidth="1"/>
    <col min="15371" max="15371" width="10.453125" style="2" bestFit="1" customWidth="1"/>
    <col min="15372" max="15372" width="8.90625" style="2"/>
    <col min="15373" max="15374" width="12.453125" style="2" bestFit="1" customWidth="1"/>
    <col min="15375" max="15375" width="14" style="2" bestFit="1" customWidth="1"/>
    <col min="15376" max="15608" width="8.90625" style="2"/>
    <col min="15609" max="15609" width="3.90625" style="2" customWidth="1"/>
    <col min="15610" max="15610" width="8.90625" style="2"/>
    <col min="15611" max="15611" width="14.453125" style="2" customWidth="1"/>
    <col min="15612" max="15612" width="38.6328125" style="2" customWidth="1"/>
    <col min="15613" max="15617" width="14" style="2" bestFit="1" customWidth="1"/>
    <col min="15618" max="15618" width="10.453125" style="2" bestFit="1" customWidth="1"/>
    <col min="15619" max="15619" width="8.90625" style="2"/>
    <col min="15620" max="15620" width="11.36328125" style="2" bestFit="1" customWidth="1"/>
    <col min="15621" max="15621" width="5.453125" style="2" bestFit="1" customWidth="1"/>
    <col min="15622" max="15625" width="5" style="2" bestFit="1" customWidth="1"/>
    <col min="15626" max="15626" width="7.453125" style="2" bestFit="1" customWidth="1"/>
    <col min="15627" max="15627" width="10.453125" style="2" bestFit="1" customWidth="1"/>
    <col min="15628" max="15628" width="8.90625" style="2"/>
    <col min="15629" max="15630" width="12.453125" style="2" bestFit="1" customWidth="1"/>
    <col min="15631" max="15631" width="14" style="2" bestFit="1" customWidth="1"/>
    <col min="15632" max="15864" width="8.90625" style="2"/>
    <col min="15865" max="15865" width="3.90625" style="2" customWidth="1"/>
    <col min="15866" max="15866" width="8.90625" style="2"/>
    <col min="15867" max="15867" width="14.453125" style="2" customWidth="1"/>
    <col min="15868" max="15868" width="38.6328125" style="2" customWidth="1"/>
    <col min="15869" max="15873" width="14" style="2" bestFit="1" customWidth="1"/>
    <col min="15874" max="15874" width="10.453125" style="2" bestFit="1" customWidth="1"/>
    <col min="15875" max="15875" width="8.90625" style="2"/>
    <col min="15876" max="15876" width="11.36328125" style="2" bestFit="1" customWidth="1"/>
    <col min="15877" max="15877" width="5.453125" style="2" bestFit="1" customWidth="1"/>
    <col min="15878" max="15881" width="5" style="2" bestFit="1" customWidth="1"/>
    <col min="15882" max="15882" width="7.453125" style="2" bestFit="1" customWidth="1"/>
    <col min="15883" max="15883" width="10.453125" style="2" bestFit="1" customWidth="1"/>
    <col min="15884" max="15884" width="8.90625" style="2"/>
    <col min="15885" max="15886" width="12.453125" style="2" bestFit="1" customWidth="1"/>
    <col min="15887" max="15887" width="14" style="2" bestFit="1" customWidth="1"/>
    <col min="15888" max="16120" width="8.90625" style="2"/>
    <col min="16121" max="16121" width="3.90625" style="2" customWidth="1"/>
    <col min="16122" max="16122" width="8.90625" style="2"/>
    <col min="16123" max="16123" width="14.453125" style="2" customWidth="1"/>
    <col min="16124" max="16124" width="38.6328125" style="2" customWidth="1"/>
    <col min="16125" max="16129" width="14" style="2" bestFit="1" customWidth="1"/>
    <col min="16130" max="16130" width="10.453125" style="2" bestFit="1" customWidth="1"/>
    <col min="16131" max="16131" width="8.90625" style="2"/>
    <col min="16132" max="16132" width="11.36328125" style="2" bestFit="1" customWidth="1"/>
    <col min="16133" max="16133" width="5.453125" style="2" bestFit="1" customWidth="1"/>
    <col min="16134" max="16137" width="5" style="2" bestFit="1" customWidth="1"/>
    <col min="16138" max="16138" width="7.453125" style="2" bestFit="1" customWidth="1"/>
    <col min="16139" max="16139" width="10.453125" style="2" bestFit="1" customWidth="1"/>
    <col min="16140" max="16140" width="8.90625" style="2"/>
    <col min="16141" max="16142" width="12.453125" style="2" bestFit="1" customWidth="1"/>
    <col min="16143" max="16143" width="14" style="2" bestFit="1" customWidth="1"/>
    <col min="16144" max="16384" width="8.90625" style="2"/>
  </cols>
  <sheetData>
    <row r="1" spans="1:25">
      <c r="E1" s="34" t="s">
        <v>272</v>
      </c>
      <c r="F1" s="20"/>
      <c r="G1" s="20"/>
      <c r="H1" s="20"/>
      <c r="I1" s="20"/>
      <c r="J1" s="20"/>
    </row>
    <row r="2" spans="1:25">
      <c r="A2" s="1"/>
      <c r="E2" s="34" t="s">
        <v>273</v>
      </c>
      <c r="G2" s="290">
        <v>44927</v>
      </c>
      <c r="H2" s="291" t="s">
        <v>274</v>
      </c>
      <c r="I2" s="290">
        <v>46752</v>
      </c>
      <c r="J2" s="290">
        <v>46387</v>
      </c>
    </row>
    <row r="3" spans="1:25" ht="6.5" customHeight="1" thickBot="1">
      <c r="A3" s="1"/>
      <c r="G3" s="289"/>
      <c r="H3" s="81"/>
      <c r="I3" s="289"/>
    </row>
    <row r="4" spans="1:25" ht="23" customHeight="1" thickBot="1">
      <c r="E4" s="402" t="s">
        <v>258</v>
      </c>
      <c r="F4" s="403"/>
      <c r="G4" s="403"/>
      <c r="H4" s="403"/>
      <c r="I4" s="403"/>
      <c r="J4" s="404"/>
      <c r="U4" s="81"/>
      <c r="V4" s="81"/>
    </row>
    <row r="5" spans="1:25" ht="15" thickBot="1">
      <c r="E5" s="4" t="s">
        <v>41</v>
      </c>
      <c r="F5" s="5" t="s">
        <v>40</v>
      </c>
      <c r="G5" s="5" t="s">
        <v>39</v>
      </c>
      <c r="H5" s="5" t="s">
        <v>38</v>
      </c>
      <c r="I5" s="5" t="s">
        <v>37</v>
      </c>
      <c r="J5" s="6" t="s">
        <v>49</v>
      </c>
      <c r="L5" s="302" t="s">
        <v>163</v>
      </c>
      <c r="M5" s="92" t="s">
        <v>118</v>
      </c>
      <c r="N5" s="242" t="s">
        <v>36</v>
      </c>
      <c r="O5" s="242" t="s">
        <v>35</v>
      </c>
      <c r="P5" s="242" t="s">
        <v>34</v>
      </c>
      <c r="Q5" s="242" t="s">
        <v>33</v>
      </c>
      <c r="R5" s="242" t="s">
        <v>32</v>
      </c>
      <c r="S5" s="251" t="s">
        <v>31</v>
      </c>
      <c r="U5" s="81" t="s">
        <v>75</v>
      </c>
      <c r="V5" s="81"/>
    </row>
    <row r="6" spans="1:25">
      <c r="A6" s="9" t="s">
        <v>30</v>
      </c>
      <c r="B6" s="10" t="s">
        <v>42</v>
      </c>
      <c r="C6" s="10"/>
      <c r="D6" s="10"/>
      <c r="E6" s="252"/>
      <c r="F6" s="252"/>
      <c r="G6" s="12"/>
      <c r="H6" s="12"/>
      <c r="I6" s="12"/>
      <c r="J6" s="253"/>
      <c r="L6" s="87" t="s">
        <v>275</v>
      </c>
      <c r="M6" s="299" t="s">
        <v>276</v>
      </c>
      <c r="N6" s="24"/>
      <c r="O6" s="24"/>
      <c r="P6" s="24"/>
      <c r="Q6" s="24"/>
      <c r="R6" s="24"/>
      <c r="S6" s="16"/>
    </row>
    <row r="7" spans="1:25">
      <c r="A7" s="17"/>
      <c r="B7" s="298" t="s">
        <v>326</v>
      </c>
      <c r="C7" s="184" t="s">
        <v>190</v>
      </c>
      <c r="D7" s="48" t="s">
        <v>165</v>
      </c>
      <c r="E7" s="22">
        <f>$M7*N7</f>
        <v>90272.520746370006</v>
      </c>
      <c r="F7" s="22">
        <f>$M7*O7*$S$7</f>
        <v>46490.348184380557</v>
      </c>
      <c r="G7" s="22">
        <f>$M7*P7*$S$7^2</f>
        <v>47885.058629911968</v>
      </c>
      <c r="H7" s="22">
        <f>$M7*Q7*$S$7^3</f>
        <v>39457.288311047465</v>
      </c>
      <c r="I7" s="22">
        <f>$M7*R7*$S$7^4</f>
        <v>0</v>
      </c>
      <c r="J7" s="19">
        <f>SUM(E7:I7)</f>
        <v>224105.21587170998</v>
      </c>
      <c r="L7" s="90">
        <v>271088.65088999999</v>
      </c>
      <c r="M7" s="94">
        <f>+L7*0.333</f>
        <v>90272.520746370006</v>
      </c>
      <c r="N7" s="75">
        <v>1</v>
      </c>
      <c r="O7" s="75">
        <v>0.5</v>
      </c>
      <c r="P7" s="75">
        <v>0.5</v>
      </c>
      <c r="Q7" s="75">
        <v>0.4</v>
      </c>
      <c r="R7" s="75"/>
      <c r="S7" s="325">
        <v>1.03</v>
      </c>
      <c r="U7" s="153">
        <f>+E7/$L$7</f>
        <v>0.33300000000000002</v>
      </c>
      <c r="V7" s="153">
        <f t="shared" ref="V7:Y7" si="0">+F7/$L$7</f>
        <v>0.17149500000000004</v>
      </c>
      <c r="W7" s="153">
        <f t="shared" si="0"/>
        <v>0.17663985000000001</v>
      </c>
      <c r="X7" s="153">
        <f t="shared" si="0"/>
        <v>0.14555123640000003</v>
      </c>
      <c r="Y7" s="153">
        <f t="shared" si="0"/>
        <v>0</v>
      </c>
    </row>
    <row r="8" spans="1:25" hidden="1">
      <c r="A8" s="17"/>
      <c r="B8" s="297" t="s">
        <v>192</v>
      </c>
      <c r="C8" s="291" t="s">
        <v>191</v>
      </c>
      <c r="D8" s="74"/>
      <c r="E8" s="22">
        <f t="shared" ref="E8:E11" si="1">$M8*N8</f>
        <v>0</v>
      </c>
      <c r="F8" s="22">
        <f t="shared" ref="F8:F11" si="2">$M8*O8*$S$7</f>
        <v>0</v>
      </c>
      <c r="G8" s="22">
        <f t="shared" ref="G8:G11" si="3">$M8*P8*$S$7^2</f>
        <v>0</v>
      </c>
      <c r="H8" s="22">
        <f t="shared" ref="H8:H11" si="4">$M8*Q8*$S$7^3</f>
        <v>0</v>
      </c>
      <c r="I8" s="22">
        <f t="shared" ref="I8:I11" si="5">$M8*R8*$S$7^4</f>
        <v>0</v>
      </c>
      <c r="J8" s="255">
        <f>SUM(E8:I8)</f>
        <v>0</v>
      </c>
      <c r="L8" s="90"/>
      <c r="M8" s="94">
        <v>0</v>
      </c>
      <c r="N8" s="75">
        <v>0</v>
      </c>
      <c r="O8" s="75">
        <v>0</v>
      </c>
      <c r="P8" s="75">
        <v>0</v>
      </c>
      <c r="Q8" s="75"/>
      <c r="R8" s="75"/>
      <c r="S8" s="16"/>
    </row>
    <row r="9" spans="1:25" hidden="1">
      <c r="A9" s="17"/>
      <c r="B9" s="297" t="s">
        <v>192</v>
      </c>
      <c r="C9" s="291" t="s">
        <v>191</v>
      </c>
      <c r="D9" s="48"/>
      <c r="E9" s="22">
        <f t="shared" si="1"/>
        <v>0</v>
      </c>
      <c r="F9" s="22">
        <f t="shared" si="2"/>
        <v>0</v>
      </c>
      <c r="G9" s="22">
        <f t="shared" si="3"/>
        <v>0</v>
      </c>
      <c r="H9" s="22">
        <f t="shared" si="4"/>
        <v>0</v>
      </c>
      <c r="I9" s="22">
        <f t="shared" si="5"/>
        <v>0</v>
      </c>
      <c r="J9" s="19">
        <f>SUM(E9:I9)</f>
        <v>0</v>
      </c>
      <c r="L9" s="90"/>
      <c r="M9" s="94">
        <v>0</v>
      </c>
      <c r="N9" s="75">
        <v>0</v>
      </c>
      <c r="O9" s="75">
        <v>0</v>
      </c>
      <c r="P9" s="75">
        <v>0</v>
      </c>
      <c r="Q9" s="75"/>
      <c r="R9" s="75"/>
      <c r="S9" s="16"/>
    </row>
    <row r="10" spans="1:25" hidden="1">
      <c r="A10" s="17"/>
      <c r="B10" s="297" t="s">
        <v>192</v>
      </c>
      <c r="C10" s="291" t="s">
        <v>191</v>
      </c>
      <c r="D10" s="18"/>
      <c r="E10" s="22">
        <f t="shared" si="1"/>
        <v>0</v>
      </c>
      <c r="F10" s="22">
        <f t="shared" si="2"/>
        <v>0</v>
      </c>
      <c r="G10" s="22">
        <f t="shared" si="3"/>
        <v>0</v>
      </c>
      <c r="H10" s="22">
        <f t="shared" si="4"/>
        <v>0</v>
      </c>
      <c r="I10" s="22">
        <f t="shared" si="5"/>
        <v>0</v>
      </c>
      <c r="J10" s="19">
        <f>SUM(E10:I10)</f>
        <v>0</v>
      </c>
      <c r="L10" s="90"/>
      <c r="M10" s="99">
        <v>0</v>
      </c>
      <c r="N10" s="75">
        <v>0</v>
      </c>
      <c r="O10" s="75">
        <v>0</v>
      </c>
      <c r="P10" s="75">
        <v>0</v>
      </c>
      <c r="Q10" s="75"/>
      <c r="R10" s="75"/>
      <c r="S10" s="16"/>
    </row>
    <row r="11" spans="1:25">
      <c r="A11" s="17"/>
      <c r="B11" s="297" t="s">
        <v>192</v>
      </c>
      <c r="C11" s="291" t="s">
        <v>281</v>
      </c>
      <c r="D11" s="18"/>
      <c r="E11" s="22">
        <f t="shared" si="1"/>
        <v>0</v>
      </c>
      <c r="F11" s="22">
        <f t="shared" si="2"/>
        <v>0</v>
      </c>
      <c r="G11" s="22">
        <f t="shared" si="3"/>
        <v>0</v>
      </c>
      <c r="H11" s="22">
        <f t="shared" si="4"/>
        <v>0</v>
      </c>
      <c r="I11" s="22">
        <f t="shared" si="5"/>
        <v>0</v>
      </c>
      <c r="J11" s="19">
        <f t="shared" ref="J11:J57" si="6">SUM(E11:I11)</f>
        <v>0</v>
      </c>
      <c r="L11" s="90"/>
      <c r="M11" s="94"/>
      <c r="N11" s="75"/>
      <c r="O11" s="75"/>
      <c r="P11" s="75"/>
      <c r="Q11" s="75"/>
      <c r="R11" s="76"/>
      <c r="S11" s="16"/>
    </row>
    <row r="12" spans="1:25">
      <c r="A12" s="17"/>
      <c r="B12" s="21" t="s">
        <v>164</v>
      </c>
      <c r="C12" s="18"/>
      <c r="D12" s="18"/>
      <c r="E12" s="22">
        <f>SUM(E7:E11)</f>
        <v>90272.520746370006</v>
      </c>
      <c r="F12" s="22">
        <f t="shared" ref="F12:I12" si="7">SUM(F7:F11)</f>
        <v>46490.348184380557</v>
      </c>
      <c r="G12" s="22">
        <f t="shared" si="7"/>
        <v>47885.058629911968</v>
      </c>
      <c r="H12" s="22">
        <f t="shared" si="7"/>
        <v>39457.288311047465</v>
      </c>
      <c r="I12" s="22">
        <f t="shared" si="7"/>
        <v>0</v>
      </c>
      <c r="J12" s="19">
        <f t="shared" si="6"/>
        <v>224105.21587170998</v>
      </c>
      <c r="L12" s="259"/>
      <c r="M12" s="329"/>
      <c r="N12" s="76"/>
      <c r="O12" s="76"/>
      <c r="P12" s="76"/>
      <c r="Q12" s="76"/>
      <c r="R12" s="76"/>
      <c r="S12" s="16"/>
    </row>
    <row r="13" spans="1:25">
      <c r="A13" s="23" t="s">
        <v>29</v>
      </c>
      <c r="B13" s="24" t="s">
        <v>83</v>
      </c>
      <c r="C13" s="24"/>
      <c r="E13" s="25"/>
      <c r="F13" s="25"/>
      <c r="G13" s="25"/>
      <c r="H13" s="25"/>
      <c r="I13" s="25"/>
      <c r="J13" s="19"/>
      <c r="L13" s="259"/>
      <c r="M13" s="260"/>
      <c r="N13" s="76"/>
      <c r="O13" s="76"/>
      <c r="P13" s="76"/>
      <c r="Q13" s="76"/>
      <c r="R13" s="76"/>
      <c r="S13" s="16"/>
    </row>
    <row r="14" spans="1:25">
      <c r="A14" s="17"/>
      <c r="B14" s="21" t="s">
        <v>51</v>
      </c>
      <c r="C14" s="26"/>
      <c r="D14" s="26"/>
      <c r="E14" s="22">
        <f t="shared" ref="E14:E20" si="8">$M14*N14</f>
        <v>0</v>
      </c>
      <c r="F14" s="22">
        <f t="shared" ref="F14:F20" si="9">$M14*O14*$S$7</f>
        <v>0</v>
      </c>
      <c r="G14" s="22">
        <f t="shared" ref="G14:G20" si="10">$M14*P14*$S$7^2</f>
        <v>0</v>
      </c>
      <c r="H14" s="22">
        <f t="shared" ref="H14:H20" si="11">$M14*Q14*$S$7^3</f>
        <v>0</v>
      </c>
      <c r="I14" s="22">
        <f t="shared" ref="I14:I20" si="12">$M14*R14*$S$7^4</f>
        <v>0</v>
      </c>
      <c r="J14" s="19">
        <f t="shared" si="6"/>
        <v>0</v>
      </c>
      <c r="L14" s="261"/>
      <c r="M14" s="262">
        <v>5100</v>
      </c>
      <c r="N14" s="75">
        <v>0</v>
      </c>
      <c r="O14" s="75">
        <v>0</v>
      </c>
      <c r="P14" s="75">
        <v>0</v>
      </c>
      <c r="Q14" s="75"/>
      <c r="R14" s="75"/>
      <c r="S14" s="16"/>
    </row>
    <row r="15" spans="1:25" ht="15.75" customHeight="1">
      <c r="A15" s="17"/>
      <c r="B15" s="21" t="s">
        <v>50</v>
      </c>
      <c r="C15" s="18"/>
      <c r="D15" s="18"/>
      <c r="E15" s="22">
        <f t="shared" si="8"/>
        <v>0</v>
      </c>
      <c r="F15" s="22">
        <f t="shared" si="9"/>
        <v>0</v>
      </c>
      <c r="G15" s="22">
        <f t="shared" si="10"/>
        <v>0</v>
      </c>
      <c r="H15" s="22">
        <f t="shared" si="11"/>
        <v>0</v>
      </c>
      <c r="I15" s="22">
        <f t="shared" si="12"/>
        <v>0</v>
      </c>
      <c r="J15" s="19">
        <f t="shared" si="6"/>
        <v>0</v>
      </c>
      <c r="L15" s="261"/>
      <c r="M15" s="263">
        <v>5000</v>
      </c>
      <c r="N15" s="75">
        <v>0</v>
      </c>
      <c r="O15" s="75">
        <v>0</v>
      </c>
      <c r="P15" s="75">
        <v>0</v>
      </c>
      <c r="Q15" s="75"/>
      <c r="R15" s="75"/>
      <c r="S15" s="16"/>
    </row>
    <row r="16" spans="1:25">
      <c r="A16" s="17"/>
      <c r="B16" s="21" t="s">
        <v>277</v>
      </c>
      <c r="C16" s="18"/>
      <c r="D16" s="18"/>
      <c r="E16" s="22">
        <f t="shared" si="8"/>
        <v>0</v>
      </c>
      <c r="F16" s="22">
        <f t="shared" si="9"/>
        <v>21245.295000000002</v>
      </c>
      <c r="G16" s="22">
        <f t="shared" si="10"/>
        <v>21882.653849999999</v>
      </c>
      <c r="H16" s="22">
        <f t="shared" si="11"/>
        <v>22539.133465499999</v>
      </c>
      <c r="I16" s="22">
        <f t="shared" si="12"/>
        <v>0</v>
      </c>
      <c r="J16" s="19">
        <f t="shared" si="6"/>
        <v>65667.082315499996</v>
      </c>
      <c r="L16" s="261">
        <v>41253</v>
      </c>
      <c r="M16" s="263">
        <f>+L16/12</f>
        <v>3437.75</v>
      </c>
      <c r="N16" s="75"/>
      <c r="O16" s="75">
        <v>6</v>
      </c>
      <c r="P16" s="75">
        <v>6</v>
      </c>
      <c r="Q16" s="75">
        <v>6</v>
      </c>
      <c r="R16" s="75"/>
      <c r="S16" s="16"/>
      <c r="U16" s="28" t="s">
        <v>96</v>
      </c>
    </row>
    <row r="17" spans="1:21">
      <c r="A17" s="17"/>
      <c r="B17" s="21" t="s">
        <v>278</v>
      </c>
      <c r="C17" s="18"/>
      <c r="D17" s="18"/>
      <c r="E17" s="22">
        <f t="shared" si="8"/>
        <v>0</v>
      </c>
      <c r="F17" s="22">
        <f t="shared" si="9"/>
        <v>0</v>
      </c>
      <c r="G17" s="22">
        <f t="shared" si="10"/>
        <v>0</v>
      </c>
      <c r="H17" s="22">
        <f t="shared" si="11"/>
        <v>0</v>
      </c>
      <c r="I17" s="22">
        <f t="shared" si="12"/>
        <v>0</v>
      </c>
      <c r="J17" s="19">
        <f t="shared" ref="J17" si="13">SUM(E17:I17)</f>
        <v>0</v>
      </c>
      <c r="L17" s="261">
        <v>42124</v>
      </c>
      <c r="M17" s="263">
        <f>+L17/12</f>
        <v>3510.3333333333335</v>
      </c>
      <c r="N17" s="75"/>
      <c r="O17" s="75"/>
      <c r="P17" s="75"/>
      <c r="Q17" s="75"/>
      <c r="R17" s="75"/>
      <c r="S17" s="16"/>
      <c r="U17" s="28" t="s">
        <v>179</v>
      </c>
    </row>
    <row r="18" spans="1:21">
      <c r="A18" s="17"/>
      <c r="B18" s="21" t="s">
        <v>279</v>
      </c>
      <c r="C18" s="18"/>
      <c r="D18" s="18"/>
      <c r="E18" s="22">
        <f t="shared" si="8"/>
        <v>0</v>
      </c>
      <c r="F18" s="22">
        <f t="shared" si="9"/>
        <v>0</v>
      </c>
      <c r="G18" s="22">
        <f t="shared" si="10"/>
        <v>0</v>
      </c>
      <c r="H18" s="22">
        <f t="shared" si="11"/>
        <v>0</v>
      </c>
      <c r="I18" s="22">
        <f t="shared" si="12"/>
        <v>0</v>
      </c>
      <c r="J18" s="19">
        <f t="shared" si="6"/>
        <v>0</v>
      </c>
      <c r="L18" s="261"/>
      <c r="M18" s="264">
        <v>15.45</v>
      </c>
      <c r="N18" s="75"/>
      <c r="O18" s="75"/>
      <c r="P18" s="75"/>
      <c r="Q18" s="75"/>
      <c r="R18" s="75"/>
      <c r="S18" s="16"/>
    </row>
    <row r="19" spans="1:21">
      <c r="A19" s="17"/>
      <c r="B19" s="21" t="s">
        <v>28</v>
      </c>
      <c r="C19" s="18"/>
      <c r="D19" s="18"/>
      <c r="E19" s="22">
        <f t="shared" si="8"/>
        <v>0</v>
      </c>
      <c r="F19" s="22">
        <f t="shared" si="9"/>
        <v>0</v>
      </c>
      <c r="G19" s="22">
        <f t="shared" si="10"/>
        <v>0</v>
      </c>
      <c r="H19" s="22">
        <f t="shared" si="11"/>
        <v>0</v>
      </c>
      <c r="I19" s="22">
        <f t="shared" si="12"/>
        <v>0</v>
      </c>
      <c r="J19" s="19">
        <f t="shared" si="6"/>
        <v>0</v>
      </c>
      <c r="L19" s="261"/>
      <c r="M19" s="263">
        <v>3000</v>
      </c>
      <c r="N19" s="75">
        <v>0</v>
      </c>
      <c r="O19" s="75">
        <v>0</v>
      </c>
      <c r="P19" s="75">
        <v>0</v>
      </c>
      <c r="Q19" s="75"/>
      <c r="R19" s="75"/>
      <c r="S19" s="16"/>
    </row>
    <row r="20" spans="1:21">
      <c r="A20" s="17"/>
      <c r="B20" s="21" t="s">
        <v>27</v>
      </c>
      <c r="C20" s="18"/>
      <c r="D20" s="18"/>
      <c r="E20" s="22">
        <f t="shared" si="8"/>
        <v>0</v>
      </c>
      <c r="F20" s="22">
        <f t="shared" si="9"/>
        <v>0</v>
      </c>
      <c r="G20" s="22">
        <f t="shared" si="10"/>
        <v>0</v>
      </c>
      <c r="H20" s="22">
        <f t="shared" si="11"/>
        <v>0</v>
      </c>
      <c r="I20" s="22">
        <f t="shared" si="12"/>
        <v>0</v>
      </c>
      <c r="J20" s="19">
        <f t="shared" si="6"/>
        <v>0</v>
      </c>
      <c r="L20" s="265"/>
      <c r="M20" s="264">
        <v>10</v>
      </c>
      <c r="N20" s="75"/>
      <c r="O20" s="75"/>
      <c r="P20" s="75"/>
      <c r="Q20" s="75"/>
      <c r="R20" s="75"/>
      <c r="S20" s="16"/>
      <c r="U20" s="97"/>
    </row>
    <row r="21" spans="1:21" s="34" customFormat="1">
      <c r="A21" s="30"/>
      <c r="B21" s="21" t="s">
        <v>26</v>
      </c>
      <c r="C21" s="18"/>
      <c r="D21" s="31"/>
      <c r="E21" s="32">
        <f>E12+SUM(E14:E20)</f>
        <v>90272.520746370006</v>
      </c>
      <c r="F21" s="32">
        <f>F12+SUM(F14:F20)</f>
        <v>67735.643184380562</v>
      </c>
      <c r="G21" s="32">
        <f>G12+SUM(G14:G20)</f>
        <v>69767.712479911963</v>
      </c>
      <c r="H21" s="32">
        <f>H12+SUM(H14:H20)</f>
        <v>61996.42177654746</v>
      </c>
      <c r="I21" s="32">
        <f>I12+SUM(I14:I20)</f>
        <v>0</v>
      </c>
      <c r="J21" s="33">
        <f t="shared" si="6"/>
        <v>289772.29818720999</v>
      </c>
      <c r="L21" s="257"/>
      <c r="M21" s="306"/>
      <c r="N21" s="52"/>
      <c r="O21" s="52"/>
      <c r="P21" s="52"/>
      <c r="Q21" s="52"/>
      <c r="R21" s="330"/>
      <c r="S21" s="53"/>
    </row>
    <row r="22" spans="1:21">
      <c r="A22" s="17" t="s">
        <v>24</v>
      </c>
      <c r="B22" s="18" t="s">
        <v>44</v>
      </c>
      <c r="C22" s="18"/>
      <c r="D22" s="18"/>
      <c r="E22" s="29"/>
      <c r="F22" s="29"/>
      <c r="G22" s="29"/>
      <c r="H22" s="29"/>
      <c r="I22" s="29"/>
      <c r="J22" s="19"/>
      <c r="L22" s="259"/>
      <c r="M22" s="329"/>
      <c r="N22" s="15"/>
      <c r="O22" s="15"/>
      <c r="P22" s="15"/>
      <c r="Q22" s="15"/>
      <c r="R22" s="331"/>
      <c r="S22" s="16"/>
    </row>
    <row r="23" spans="1:21">
      <c r="A23" s="17"/>
      <c r="B23" s="21" t="s">
        <v>302</v>
      </c>
      <c r="C23" s="18"/>
      <c r="D23" s="18"/>
      <c r="E23" s="22">
        <f>ROUND(($S25*(E12)),0)</f>
        <v>6861</v>
      </c>
      <c r="F23" s="22">
        <f>ROUND(($S25*(F12)),0)</f>
        <v>3533</v>
      </c>
      <c r="G23" s="22">
        <f>ROUND(($S25*(G12)),0)</f>
        <v>3639</v>
      </c>
      <c r="H23" s="22">
        <f>ROUND(($S25*(H12)),0)</f>
        <v>2999</v>
      </c>
      <c r="I23" s="22">
        <f>ROUND(($S25*(I12)),0)</f>
        <v>0</v>
      </c>
      <c r="J23" s="19">
        <f t="shared" si="6"/>
        <v>17032</v>
      </c>
      <c r="L23" s="259"/>
      <c r="M23" s="329"/>
      <c r="N23" s="15"/>
      <c r="O23" s="15"/>
      <c r="P23" s="15"/>
      <c r="Q23" s="15"/>
      <c r="R23" s="331"/>
      <c r="S23" s="16"/>
    </row>
    <row r="24" spans="1:21">
      <c r="A24" s="17"/>
      <c r="B24" s="21" t="s">
        <v>166</v>
      </c>
      <c r="C24" s="18"/>
      <c r="D24" s="18"/>
      <c r="E24" s="22">
        <f>+(E14+E15)*$S$24</f>
        <v>0</v>
      </c>
      <c r="F24" s="22">
        <f>+(F14+F15)*$S$24</f>
        <v>0</v>
      </c>
      <c r="G24" s="22">
        <f>+(G14+G15)*$S$24</f>
        <v>0</v>
      </c>
      <c r="H24" s="22">
        <f>+(H14+H15)*$S$24</f>
        <v>0</v>
      </c>
      <c r="I24" s="22">
        <f>+(I14+I15)*$S$24</f>
        <v>0</v>
      </c>
      <c r="J24" s="19">
        <f t="shared" si="6"/>
        <v>0</v>
      </c>
      <c r="L24" s="259"/>
      <c r="M24" s="329"/>
      <c r="N24" s="15"/>
      <c r="O24" s="15"/>
      <c r="P24" s="15"/>
      <c r="Q24" s="15"/>
      <c r="R24" s="331"/>
      <c r="S24" s="326">
        <v>0.29899999999999999</v>
      </c>
      <c r="U24" s="2" t="s">
        <v>111</v>
      </c>
    </row>
    <row r="25" spans="1:21">
      <c r="A25" s="17"/>
      <c r="B25" s="21" t="s">
        <v>52</v>
      </c>
      <c r="C25" s="18"/>
      <c r="D25" s="18"/>
      <c r="E25" s="22">
        <f>ROUND((E16+E17)*$S26,0)</f>
        <v>0</v>
      </c>
      <c r="F25" s="22">
        <f>ROUND((F16+F17)*$S26,0)</f>
        <v>5736</v>
      </c>
      <c r="G25" s="22">
        <f>ROUND((G16+G17)*$S26,0)</f>
        <v>5908</v>
      </c>
      <c r="H25" s="22">
        <f>ROUND((H16+H17)*$S26,0)</f>
        <v>6086</v>
      </c>
      <c r="I25" s="22">
        <f>ROUND((I16+I17)*$S26,0)</f>
        <v>0</v>
      </c>
      <c r="J25" s="19">
        <f t="shared" si="6"/>
        <v>17730</v>
      </c>
      <c r="L25" s="259"/>
      <c r="M25" s="329"/>
      <c r="N25" s="15"/>
      <c r="O25" s="15"/>
      <c r="P25" s="15"/>
      <c r="Q25" s="15"/>
      <c r="R25" s="331"/>
      <c r="S25" s="326">
        <v>7.5999999999999998E-2</v>
      </c>
      <c r="U25" s="2" t="s">
        <v>80</v>
      </c>
    </row>
    <row r="26" spans="1:21">
      <c r="A26" s="17"/>
      <c r="B26" s="21" t="s">
        <v>82</v>
      </c>
      <c r="C26" s="18"/>
      <c r="D26" s="18"/>
      <c r="E26" s="22">
        <f>ROUND(E18*$S25,0)</f>
        <v>0</v>
      </c>
      <c r="F26" s="22">
        <f>ROUND(F18*$S25,0)</f>
        <v>0</v>
      </c>
      <c r="G26" s="22">
        <f>ROUND(G18*$S25,0)</f>
        <v>0</v>
      </c>
      <c r="H26" s="22">
        <f>ROUND(H18*$S25,0)</f>
        <v>0</v>
      </c>
      <c r="I26" s="22">
        <f>ROUND(I18*$S25,0)</f>
        <v>0</v>
      </c>
      <c r="J26" s="19">
        <f t="shared" si="6"/>
        <v>0</v>
      </c>
      <c r="L26" s="259"/>
      <c r="M26" s="329"/>
      <c r="N26" s="15"/>
      <c r="O26" s="15"/>
      <c r="P26" s="15"/>
      <c r="Q26" s="15"/>
      <c r="R26" s="331"/>
      <c r="S26" s="326">
        <v>0.27</v>
      </c>
      <c r="U26" s="2" t="s">
        <v>81</v>
      </c>
    </row>
    <row r="27" spans="1:21">
      <c r="A27" s="17"/>
      <c r="B27" s="21" t="s">
        <v>109</v>
      </c>
      <c r="C27" s="18"/>
      <c r="D27" s="18"/>
      <c r="E27" s="22">
        <f>+E19*$S$27</f>
        <v>0</v>
      </c>
      <c r="F27" s="22">
        <f>+F19*$S$27</f>
        <v>0</v>
      </c>
      <c r="G27" s="22">
        <f>+G19*$S$27</f>
        <v>0</v>
      </c>
      <c r="H27" s="22">
        <f>+H19*$S$27</f>
        <v>0</v>
      </c>
      <c r="I27" s="22">
        <f>+I19*$S$27</f>
        <v>0</v>
      </c>
      <c r="J27" s="19">
        <f t="shared" si="6"/>
        <v>0</v>
      </c>
      <c r="L27" s="259"/>
      <c r="M27" s="329"/>
      <c r="N27" s="15"/>
      <c r="O27" s="15"/>
      <c r="P27" s="15"/>
      <c r="Q27" s="15"/>
      <c r="R27" s="331"/>
      <c r="S27" s="326">
        <v>0.35599999999999998</v>
      </c>
      <c r="U27" s="2" t="s">
        <v>110</v>
      </c>
    </row>
    <row r="28" spans="1:21">
      <c r="A28" s="17"/>
      <c r="B28" s="18" t="s">
        <v>46</v>
      </c>
      <c r="C28" s="18"/>
      <c r="D28" s="18"/>
      <c r="E28" s="22">
        <f>SUM(E23:E27)</f>
        <v>6861</v>
      </c>
      <c r="F28" s="22">
        <f t="shared" ref="F28:I28" si="14">SUM(F23:F27)</f>
        <v>9269</v>
      </c>
      <c r="G28" s="22">
        <f t="shared" si="14"/>
        <v>9547</v>
      </c>
      <c r="H28" s="22">
        <f t="shared" si="14"/>
        <v>9085</v>
      </c>
      <c r="I28" s="22">
        <f t="shared" si="14"/>
        <v>0</v>
      </c>
      <c r="J28" s="19">
        <f t="shared" si="6"/>
        <v>34762</v>
      </c>
      <c r="L28" s="259"/>
      <c r="M28" s="329"/>
      <c r="N28" s="15"/>
      <c r="O28" s="15"/>
      <c r="P28" s="15"/>
      <c r="Q28" s="15"/>
      <c r="R28" s="331"/>
      <c r="S28" s="16"/>
    </row>
    <row r="29" spans="1:21" s="34" customFormat="1">
      <c r="A29" s="30"/>
      <c r="B29" s="31" t="s">
        <v>23</v>
      </c>
      <c r="C29" s="31"/>
      <c r="D29" s="31"/>
      <c r="E29" s="32">
        <f>E28+E21</f>
        <v>97133.520746370006</v>
      </c>
      <c r="F29" s="32">
        <f>F28+F21</f>
        <v>77004.643184380562</v>
      </c>
      <c r="G29" s="32">
        <f>G28+G21</f>
        <v>79314.712479911963</v>
      </c>
      <c r="H29" s="32">
        <f>H28+H21</f>
        <v>71081.42177654746</v>
      </c>
      <c r="I29" s="32">
        <f>I28+I21</f>
        <v>0</v>
      </c>
      <c r="J29" s="33">
        <f t="shared" si="6"/>
        <v>324534.29818720999</v>
      </c>
      <c r="L29" s="257"/>
      <c r="M29" s="306"/>
      <c r="N29" s="52"/>
      <c r="O29" s="52"/>
      <c r="P29" s="52"/>
      <c r="Q29" s="52"/>
      <c r="R29" s="330"/>
      <c r="S29" s="16"/>
    </row>
    <row r="30" spans="1:21">
      <c r="A30" s="23" t="s">
        <v>22</v>
      </c>
      <c r="B30" s="18" t="s">
        <v>45</v>
      </c>
      <c r="C30" s="18"/>
      <c r="D30" s="18"/>
      <c r="E30" s="29"/>
      <c r="F30" s="29"/>
      <c r="G30" s="29"/>
      <c r="H30" s="29"/>
      <c r="I30" s="29"/>
      <c r="J30" s="19"/>
      <c r="L30" s="259"/>
      <c r="M30" s="329"/>
      <c r="N30" s="15"/>
      <c r="O30" s="15"/>
      <c r="P30" s="15"/>
      <c r="Q30" s="15"/>
      <c r="R30" s="331"/>
      <c r="S30" s="16"/>
    </row>
    <row r="31" spans="1:21" hidden="1">
      <c r="A31" s="17"/>
      <c r="B31" s="21"/>
      <c r="C31" s="18"/>
      <c r="D31" s="36"/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19">
        <f t="shared" si="6"/>
        <v>0</v>
      </c>
      <c r="L31" s="259"/>
      <c r="M31" s="329"/>
      <c r="N31" s="15"/>
      <c r="O31" s="15"/>
      <c r="P31" s="15"/>
      <c r="Q31" s="15"/>
      <c r="R31" s="331"/>
      <c r="S31" s="16"/>
    </row>
    <row r="32" spans="1:21" hidden="1">
      <c r="A32" s="17"/>
      <c r="B32" s="268"/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19">
        <f t="shared" si="6"/>
        <v>0</v>
      </c>
      <c r="L32" s="259"/>
      <c r="M32" s="329"/>
      <c r="N32" s="15"/>
      <c r="O32" s="15"/>
      <c r="P32" s="15"/>
      <c r="Q32" s="15"/>
      <c r="R32" s="331"/>
      <c r="S32" s="16"/>
    </row>
    <row r="33" spans="1:19">
      <c r="A33" s="17"/>
      <c r="B33" s="18" t="s">
        <v>21</v>
      </c>
      <c r="C33" s="18"/>
      <c r="D33" s="18"/>
      <c r="E33" s="22">
        <f>+E31+E32</f>
        <v>0</v>
      </c>
      <c r="F33" s="22">
        <f t="shared" ref="F33:I33" si="15">+F31+F32</f>
        <v>0</v>
      </c>
      <c r="G33" s="22">
        <f t="shared" si="15"/>
        <v>0</v>
      </c>
      <c r="H33" s="22">
        <f t="shared" si="15"/>
        <v>0</v>
      </c>
      <c r="I33" s="22">
        <f t="shared" si="15"/>
        <v>0</v>
      </c>
      <c r="J33" s="19">
        <f t="shared" si="6"/>
        <v>0</v>
      </c>
      <c r="L33" s="259"/>
      <c r="M33" s="329"/>
      <c r="N33" s="15"/>
      <c r="O33" s="15"/>
      <c r="P33" s="15"/>
      <c r="Q33" s="15"/>
      <c r="R33" s="331"/>
      <c r="S33" s="16"/>
    </row>
    <row r="34" spans="1:19">
      <c r="A34" s="23" t="s">
        <v>20</v>
      </c>
      <c r="B34" s="18" t="s">
        <v>19</v>
      </c>
      <c r="C34" s="18" t="s">
        <v>43</v>
      </c>
      <c r="D34" s="18"/>
      <c r="E34" s="22">
        <v>3250</v>
      </c>
      <c r="F34" s="22">
        <v>3250</v>
      </c>
      <c r="G34" s="22">
        <v>3250</v>
      </c>
      <c r="H34" s="22">
        <v>3224</v>
      </c>
      <c r="I34" s="22"/>
      <c r="J34" s="19">
        <f t="shared" si="6"/>
        <v>12974</v>
      </c>
      <c r="L34" s="259"/>
      <c r="M34" s="329"/>
      <c r="N34" s="15"/>
      <c r="O34" s="15"/>
      <c r="P34" s="15"/>
      <c r="Q34" s="15"/>
      <c r="R34" s="331"/>
      <c r="S34" s="16"/>
    </row>
    <row r="35" spans="1:19">
      <c r="A35" s="17"/>
      <c r="B35" s="39"/>
      <c r="C35" s="18" t="s">
        <v>18</v>
      </c>
      <c r="D35" s="18"/>
      <c r="E35" s="22">
        <v>0</v>
      </c>
      <c r="F35" s="22">
        <v>0</v>
      </c>
      <c r="G35" s="22">
        <v>0</v>
      </c>
      <c r="H35" s="22"/>
      <c r="I35" s="22"/>
      <c r="J35" s="19">
        <f t="shared" si="6"/>
        <v>0</v>
      </c>
      <c r="L35" s="259"/>
      <c r="M35" s="329"/>
      <c r="N35" s="15"/>
      <c r="O35" s="15"/>
      <c r="P35" s="15"/>
      <c r="Q35" s="15"/>
      <c r="R35" s="331"/>
      <c r="S35" s="16"/>
    </row>
    <row r="36" spans="1:19">
      <c r="A36" s="17"/>
      <c r="B36" s="2" t="s">
        <v>47</v>
      </c>
      <c r="E36" s="22">
        <f>SUM(E34:E35)</f>
        <v>3250</v>
      </c>
      <c r="F36" s="22">
        <f>SUM(F34:F35)</f>
        <v>3250</v>
      </c>
      <c r="G36" s="22">
        <f>SUM(G34:G35)</f>
        <v>3250</v>
      </c>
      <c r="H36" s="22">
        <f>SUM(H34:H35)</f>
        <v>3224</v>
      </c>
      <c r="I36" s="22"/>
      <c r="J36" s="19">
        <f t="shared" si="6"/>
        <v>12974</v>
      </c>
      <c r="L36" s="259"/>
      <c r="M36" s="329"/>
      <c r="N36" s="15"/>
      <c r="O36" s="15"/>
      <c r="P36" s="15"/>
      <c r="Q36" s="15"/>
      <c r="R36" s="331"/>
      <c r="S36" s="16"/>
    </row>
    <row r="37" spans="1:19">
      <c r="A37" s="40" t="s">
        <v>17</v>
      </c>
      <c r="B37" s="39" t="s">
        <v>16</v>
      </c>
      <c r="C37" s="41"/>
      <c r="D37" s="41"/>
      <c r="E37" s="42"/>
      <c r="F37" s="42"/>
      <c r="G37" s="42"/>
      <c r="H37" s="42"/>
      <c r="I37" s="42"/>
      <c r="J37" s="19">
        <f t="shared" si="6"/>
        <v>0</v>
      </c>
      <c r="L37" s="259"/>
      <c r="M37" s="329"/>
      <c r="N37" s="15"/>
      <c r="O37" s="15"/>
      <c r="P37" s="15"/>
      <c r="Q37" s="15"/>
      <c r="R37" s="331"/>
      <c r="S37" s="16"/>
    </row>
    <row r="38" spans="1:19" hidden="1">
      <c r="A38" s="17"/>
      <c r="B38" s="121" t="s">
        <v>15</v>
      </c>
      <c r="C38" s="44">
        <v>0</v>
      </c>
      <c r="E38" s="22"/>
      <c r="F38" s="22">
        <v>0</v>
      </c>
      <c r="G38" s="22">
        <v>0</v>
      </c>
      <c r="H38" s="22">
        <v>0</v>
      </c>
      <c r="I38" s="22">
        <v>0</v>
      </c>
      <c r="J38" s="19">
        <f t="shared" si="6"/>
        <v>0</v>
      </c>
      <c r="L38" s="259"/>
      <c r="M38" s="329"/>
      <c r="N38" s="15"/>
      <c r="O38" s="15"/>
      <c r="P38" s="15"/>
      <c r="Q38" s="15"/>
      <c r="R38" s="331"/>
      <c r="S38" s="16"/>
    </row>
    <row r="39" spans="1:19" hidden="1">
      <c r="A39" s="17"/>
      <c r="B39" s="121" t="s">
        <v>14</v>
      </c>
      <c r="C39" s="44">
        <v>0</v>
      </c>
      <c r="E39" s="22"/>
      <c r="F39" s="22"/>
      <c r="G39" s="22"/>
      <c r="H39" s="22"/>
      <c r="I39" s="22"/>
      <c r="J39" s="19">
        <f t="shared" si="6"/>
        <v>0</v>
      </c>
      <c r="L39" s="259"/>
      <c r="M39" s="329"/>
      <c r="N39" s="15"/>
      <c r="O39" s="15"/>
      <c r="P39" s="15"/>
      <c r="Q39" s="15"/>
      <c r="R39" s="331"/>
      <c r="S39" s="16"/>
    </row>
    <row r="40" spans="1:19" hidden="1">
      <c r="A40" s="17"/>
      <c r="B40" s="269" t="s">
        <v>13</v>
      </c>
      <c r="C40" s="44">
        <v>0</v>
      </c>
      <c r="E40" s="22"/>
      <c r="F40" s="22"/>
      <c r="G40" s="22"/>
      <c r="H40" s="22"/>
      <c r="I40" s="22"/>
      <c r="J40" s="19">
        <f t="shared" si="6"/>
        <v>0</v>
      </c>
      <c r="L40" s="259"/>
      <c r="M40" s="329"/>
      <c r="N40" s="15"/>
      <c r="O40" s="15"/>
      <c r="P40" s="15"/>
      <c r="Q40" s="15"/>
      <c r="R40" s="331"/>
      <c r="S40" s="16"/>
    </row>
    <row r="41" spans="1:19" hidden="1">
      <c r="A41" s="17"/>
      <c r="B41" s="2" t="s">
        <v>12</v>
      </c>
      <c r="C41" s="44">
        <v>0</v>
      </c>
      <c r="E41" s="22"/>
      <c r="F41" s="22"/>
      <c r="G41" s="22"/>
      <c r="H41" s="22"/>
      <c r="I41" s="22"/>
      <c r="J41" s="19">
        <f t="shared" si="6"/>
        <v>0</v>
      </c>
      <c r="L41" s="259"/>
      <c r="M41" s="329"/>
      <c r="N41" s="15"/>
      <c r="O41" s="15"/>
      <c r="P41" s="15"/>
      <c r="Q41" s="15"/>
      <c r="R41" s="331"/>
      <c r="S41" s="16"/>
    </row>
    <row r="42" spans="1:19" ht="14.25" hidden="1" customHeight="1">
      <c r="A42" s="17"/>
      <c r="C42" s="270"/>
      <c r="E42" s="22"/>
      <c r="F42" s="22"/>
      <c r="G42" s="22"/>
      <c r="H42" s="22"/>
      <c r="I42" s="22"/>
      <c r="J42" s="19">
        <f t="shared" si="6"/>
        <v>0</v>
      </c>
      <c r="L42" s="259"/>
      <c r="M42" s="329"/>
      <c r="N42" s="15"/>
      <c r="O42" s="15"/>
      <c r="P42" s="15"/>
      <c r="Q42" s="15"/>
      <c r="R42" s="331"/>
      <c r="S42" s="16"/>
    </row>
    <row r="43" spans="1:19">
      <c r="A43" s="40"/>
      <c r="B43" s="46" t="s">
        <v>11</v>
      </c>
      <c r="C43" s="47"/>
      <c r="D43" s="39"/>
      <c r="E43" s="22">
        <f>SUM(E38:E41)</f>
        <v>0</v>
      </c>
      <c r="F43" s="22">
        <f t="shared" ref="F43:I43" si="16">SUM(F38:F41)</f>
        <v>0</v>
      </c>
      <c r="G43" s="22">
        <f t="shared" si="16"/>
        <v>0</v>
      </c>
      <c r="H43" s="22">
        <f t="shared" si="16"/>
        <v>0</v>
      </c>
      <c r="I43" s="22">
        <f t="shared" si="16"/>
        <v>0</v>
      </c>
      <c r="J43" s="19">
        <f t="shared" si="6"/>
        <v>0</v>
      </c>
      <c r="L43" s="259"/>
      <c r="M43" s="329"/>
      <c r="N43" s="15"/>
      <c r="O43" s="15"/>
      <c r="P43" s="15"/>
      <c r="Q43" s="15"/>
      <c r="R43" s="331"/>
      <c r="S43" s="16"/>
    </row>
    <row r="44" spans="1:19">
      <c r="A44" s="23" t="s">
        <v>10</v>
      </c>
      <c r="B44" s="18" t="s">
        <v>9</v>
      </c>
      <c r="C44" s="18"/>
      <c r="D44" s="18"/>
      <c r="E44" s="42"/>
      <c r="F44" s="42"/>
      <c r="G44" s="42"/>
      <c r="H44" s="42"/>
      <c r="I44" s="42"/>
      <c r="J44" s="19"/>
      <c r="L44" s="259"/>
      <c r="M44" s="329"/>
      <c r="N44" s="15"/>
      <c r="O44" s="15"/>
      <c r="P44" s="15"/>
      <c r="Q44" s="15"/>
      <c r="R44" s="331"/>
      <c r="S44" s="16"/>
    </row>
    <row r="45" spans="1:19">
      <c r="A45" s="17"/>
      <c r="B45" s="21" t="s">
        <v>8</v>
      </c>
      <c r="C45" s="18"/>
      <c r="D45" s="18"/>
      <c r="E45" s="22"/>
      <c r="F45" s="22"/>
      <c r="G45" s="22"/>
      <c r="H45" s="22"/>
      <c r="I45" s="22"/>
      <c r="J45" s="19">
        <v>0</v>
      </c>
      <c r="L45" s="259"/>
      <c r="M45" s="329"/>
      <c r="N45" s="15"/>
      <c r="O45" s="15"/>
      <c r="P45" s="15"/>
      <c r="Q45" s="15"/>
      <c r="R45" s="331"/>
      <c r="S45" s="16"/>
    </row>
    <row r="46" spans="1:19">
      <c r="A46" s="17"/>
      <c r="B46" s="21" t="s">
        <v>303</v>
      </c>
      <c r="C46" s="18"/>
      <c r="D46" s="18"/>
      <c r="E46" s="22">
        <v>0</v>
      </c>
      <c r="F46" s="22"/>
      <c r="G46" s="22"/>
      <c r="H46" s="22"/>
      <c r="I46" s="22"/>
      <c r="J46" s="19">
        <f t="shared" si="6"/>
        <v>0</v>
      </c>
      <c r="L46" s="259"/>
      <c r="M46" s="329"/>
      <c r="N46" s="15"/>
      <c r="O46" s="15"/>
      <c r="P46" s="15"/>
      <c r="Q46" s="15"/>
      <c r="R46" s="331"/>
      <c r="S46" s="16"/>
    </row>
    <row r="47" spans="1:19">
      <c r="A47" s="17"/>
      <c r="B47" s="21" t="s">
        <v>7</v>
      </c>
      <c r="C47" s="18"/>
      <c r="D47" s="18"/>
      <c r="E47" s="22">
        <v>0</v>
      </c>
      <c r="F47" s="22">
        <v>0</v>
      </c>
      <c r="G47" s="22">
        <v>0</v>
      </c>
      <c r="H47" s="22"/>
      <c r="I47" s="22"/>
      <c r="J47" s="19">
        <f t="shared" si="6"/>
        <v>0</v>
      </c>
      <c r="L47" s="259"/>
      <c r="M47" s="329"/>
      <c r="N47" s="15"/>
      <c r="O47" s="15"/>
      <c r="P47" s="15"/>
      <c r="Q47" s="15"/>
      <c r="R47" s="331"/>
      <c r="S47" s="16"/>
    </row>
    <row r="48" spans="1:19">
      <c r="A48" s="17"/>
      <c r="B48" s="21" t="s">
        <v>287</v>
      </c>
      <c r="C48" s="18"/>
      <c r="D48" s="18"/>
      <c r="E48" s="22">
        <v>0</v>
      </c>
      <c r="F48" s="22">
        <v>0</v>
      </c>
      <c r="G48" s="22">
        <v>0</v>
      </c>
      <c r="H48" s="22"/>
      <c r="I48" s="22"/>
      <c r="J48" s="19">
        <f t="shared" si="6"/>
        <v>0</v>
      </c>
      <c r="L48" s="259"/>
      <c r="M48" s="329"/>
      <c r="N48" s="15"/>
      <c r="O48" s="15"/>
      <c r="P48" s="15"/>
      <c r="Q48" s="15"/>
      <c r="R48" s="331"/>
      <c r="S48" s="16"/>
    </row>
    <row r="49" spans="1:19">
      <c r="A49" s="17"/>
      <c r="B49" s="21" t="s">
        <v>6</v>
      </c>
      <c r="C49" s="48"/>
      <c r="D49" s="286">
        <v>2</v>
      </c>
      <c r="E49" s="22"/>
      <c r="F49" s="22"/>
      <c r="G49" s="22"/>
      <c r="H49" s="22"/>
      <c r="I49" s="22"/>
      <c r="J49" s="19">
        <f t="shared" si="6"/>
        <v>0</v>
      </c>
      <c r="L49" s="259"/>
      <c r="M49" s="329"/>
      <c r="N49" s="15"/>
      <c r="O49" s="15"/>
      <c r="P49" s="15"/>
      <c r="Q49" s="15"/>
      <c r="R49" s="331"/>
      <c r="S49" s="16"/>
    </row>
    <row r="50" spans="1:19">
      <c r="A50" s="17"/>
      <c r="B50" s="21" t="s">
        <v>290</v>
      </c>
      <c r="C50" s="48"/>
      <c r="D50" s="309"/>
      <c r="E50" s="22"/>
      <c r="F50" s="22"/>
      <c r="G50" s="22"/>
      <c r="H50" s="22"/>
      <c r="I50" s="22"/>
      <c r="J50" s="19"/>
      <c r="L50" s="259"/>
      <c r="M50" s="329"/>
      <c r="N50" s="15"/>
      <c r="O50" s="15"/>
      <c r="P50" s="15"/>
      <c r="Q50" s="15"/>
      <c r="R50" s="331"/>
      <c r="S50" s="16"/>
    </row>
    <row r="51" spans="1:19">
      <c r="A51" s="17"/>
      <c r="B51" s="21" t="s">
        <v>289</v>
      </c>
      <c r="C51" s="18"/>
      <c r="D51" s="18"/>
      <c r="E51" s="22">
        <f>N51*$M51</f>
        <v>0</v>
      </c>
      <c r="F51" s="22">
        <f>$M51*$S51*O51+1</f>
        <v>8363.57</v>
      </c>
      <c r="G51" s="22">
        <f>$M51*$S51^2*P51</f>
        <v>8613.4471000000012</v>
      </c>
      <c r="H51" s="22">
        <f>$M51*$S51^3*Q51</f>
        <v>8871.8505130000012</v>
      </c>
      <c r="I51" s="22"/>
      <c r="J51" s="19">
        <f t="shared" si="6"/>
        <v>25848.867613000002</v>
      </c>
      <c r="L51" s="49">
        <v>16238</v>
      </c>
      <c r="M51" s="96">
        <f>+L51/12</f>
        <v>1353.1666666666667</v>
      </c>
      <c r="N51" s="50">
        <f>N16</f>
        <v>0</v>
      </c>
      <c r="O51" s="50">
        <f>+O16</f>
        <v>6</v>
      </c>
      <c r="P51" s="50">
        <f t="shared" ref="P51:R52" si="17">P16</f>
        <v>6</v>
      </c>
      <c r="Q51" s="50">
        <f t="shared" si="17"/>
        <v>6</v>
      </c>
      <c r="R51" s="50">
        <f t="shared" si="17"/>
        <v>0</v>
      </c>
      <c r="S51" s="328">
        <v>1.03</v>
      </c>
    </row>
    <row r="52" spans="1:19">
      <c r="A52" s="17"/>
      <c r="B52" s="308" t="s">
        <v>127</v>
      </c>
      <c r="C52" s="307"/>
      <c r="D52" s="18"/>
      <c r="E52" s="22">
        <f>N52*$M52</f>
        <v>0</v>
      </c>
      <c r="F52" s="22">
        <f>$M52*$S52*O52</f>
        <v>0</v>
      </c>
      <c r="G52" s="22">
        <f>$M52*$S52^2*P52</f>
        <v>0</v>
      </c>
      <c r="H52" s="22">
        <v>0</v>
      </c>
      <c r="I52" s="22"/>
      <c r="J52" s="19">
        <f t="shared" ref="J52" si="18">SUM(E52:I52)</f>
        <v>0</v>
      </c>
      <c r="L52" s="49">
        <v>2647.68</v>
      </c>
      <c r="M52" s="96">
        <f>+L52/12</f>
        <v>220.64</v>
      </c>
      <c r="N52" s="50">
        <f>N17</f>
        <v>0</v>
      </c>
      <c r="O52" s="50">
        <f>O17</f>
        <v>0</v>
      </c>
      <c r="P52" s="50">
        <f t="shared" si="17"/>
        <v>0</v>
      </c>
      <c r="Q52" s="50">
        <f t="shared" si="17"/>
        <v>0</v>
      </c>
      <c r="R52" s="50">
        <f t="shared" si="17"/>
        <v>0</v>
      </c>
      <c r="S52" s="328">
        <v>1.03</v>
      </c>
    </row>
    <row r="53" spans="1:19">
      <c r="A53" s="17"/>
      <c r="B53" s="18" t="s">
        <v>48</v>
      </c>
      <c r="C53" s="18"/>
      <c r="D53" s="18"/>
      <c r="E53" s="22">
        <f>SUM(E45:E52)</f>
        <v>0</v>
      </c>
      <c r="F53" s="22">
        <f t="shared" ref="F53:I53" si="19">SUM(F45:F52)</f>
        <v>8363.57</v>
      </c>
      <c r="G53" s="22">
        <f t="shared" si="19"/>
        <v>8613.4471000000012</v>
      </c>
      <c r="H53" s="22">
        <f t="shared" si="19"/>
        <v>8871.8505130000012</v>
      </c>
      <c r="I53" s="22">
        <f t="shared" si="19"/>
        <v>0</v>
      </c>
      <c r="J53" s="19">
        <f t="shared" si="6"/>
        <v>25848.867613000002</v>
      </c>
      <c r="L53" s="257"/>
      <c r="M53" s="306"/>
      <c r="N53" s="123"/>
      <c r="O53" s="123"/>
      <c r="P53" s="123"/>
      <c r="Q53" s="123"/>
      <c r="R53" s="123"/>
      <c r="S53" s="53"/>
    </row>
    <row r="54" spans="1:19" s="34" customFormat="1">
      <c r="A54" s="51" t="s">
        <v>5</v>
      </c>
      <c r="B54" s="31" t="s">
        <v>4</v>
      </c>
      <c r="C54" s="31"/>
      <c r="D54" s="31"/>
      <c r="E54" s="32">
        <f>E29+E33+E43+E53+E36</f>
        <v>100383.52074637001</v>
      </c>
      <c r="F54" s="32">
        <f t="shared" ref="F54:H54" si="20">F29+F33+F43+F53+F36</f>
        <v>88618.213184380555</v>
      </c>
      <c r="G54" s="32">
        <f t="shared" si="20"/>
        <v>91178.159579911968</v>
      </c>
      <c r="H54" s="32">
        <f t="shared" si="20"/>
        <v>83177.272289547458</v>
      </c>
      <c r="I54" s="32">
        <f t="shared" ref="I54" si="21">I29+I33+I43+I53+I34+I35</f>
        <v>0</v>
      </c>
      <c r="J54" s="33">
        <f t="shared" si="6"/>
        <v>363357.16580020997</v>
      </c>
      <c r="L54" s="257"/>
      <c r="M54" s="306"/>
      <c r="N54" s="123"/>
      <c r="O54" s="123"/>
      <c r="P54" s="123"/>
      <c r="Q54" s="123"/>
      <c r="R54" s="123"/>
      <c r="S54" s="53"/>
    </row>
    <row r="55" spans="1:19">
      <c r="A55" s="285"/>
      <c r="B55" s="54" t="s">
        <v>291</v>
      </c>
      <c r="C55" s="54"/>
      <c r="D55" s="55"/>
      <c r="E55" s="56">
        <f>+E54-E49-E51-E52+25000*D49</f>
        <v>150383.52074637002</v>
      </c>
      <c r="F55" s="56">
        <f>+F54-F49-F51-F52-F43-F33</f>
        <v>80254.643184380548</v>
      </c>
      <c r="G55" s="56">
        <f t="shared" ref="G55:H55" si="22">+G54-G49-G51-G52-G43-G33</f>
        <v>82564.712479911963</v>
      </c>
      <c r="H55" s="56">
        <f t="shared" si="22"/>
        <v>74305.42177654746</v>
      </c>
      <c r="I55" s="56">
        <f t="shared" ref="I55" si="23">+I54-I51--I52-I33-I49-I43</f>
        <v>0</v>
      </c>
      <c r="J55" s="57">
        <f t="shared" si="6"/>
        <v>387508.29818720999</v>
      </c>
      <c r="L55" s="259"/>
      <c r="M55" s="329"/>
      <c r="N55" s="24"/>
      <c r="O55" s="24"/>
      <c r="P55" s="24"/>
      <c r="Q55" s="24"/>
      <c r="R55" s="24"/>
      <c r="S55" s="16"/>
    </row>
    <row r="56" spans="1:19" s="34" customFormat="1" ht="15" thickBot="1">
      <c r="A56" s="30" t="s">
        <v>3</v>
      </c>
      <c r="B56" s="58" t="s">
        <v>261</v>
      </c>
      <c r="C56" s="58"/>
      <c r="D56" s="287">
        <v>0.38700000000000001</v>
      </c>
      <c r="E56" s="32">
        <f>+E55*$D$56</f>
        <v>58198.4225288452</v>
      </c>
      <c r="F56" s="32">
        <f>+F55*$D$56</f>
        <v>31058.546912355272</v>
      </c>
      <c r="G56" s="32">
        <f>+G55*$D$56</f>
        <v>31952.54372972593</v>
      </c>
      <c r="H56" s="32">
        <f>+H55*$D$56</f>
        <v>28756.19822752387</v>
      </c>
      <c r="I56" s="271">
        <f>+I55*$D$56</f>
        <v>0</v>
      </c>
      <c r="J56" s="288">
        <f t="shared" si="6"/>
        <v>149965.71139845028</v>
      </c>
      <c r="L56" s="257"/>
      <c r="M56" s="306"/>
      <c r="N56" s="123"/>
      <c r="O56" s="123"/>
      <c r="P56" s="123"/>
      <c r="Q56" s="123"/>
      <c r="R56" s="123"/>
      <c r="S56" s="303"/>
    </row>
    <row r="57" spans="1:19" s="34" customFormat="1" ht="21" customHeight="1" thickBot="1">
      <c r="A57" s="234" t="s">
        <v>1</v>
      </c>
      <c r="B57" s="293" t="s">
        <v>0</v>
      </c>
      <c r="C57" s="293"/>
      <c r="D57" s="293"/>
      <c r="E57" s="294">
        <f>+E56+E54</f>
        <v>158581.94327521522</v>
      </c>
      <c r="F57" s="294">
        <f t="shared" ref="F57:H57" si="24">+F56+F54</f>
        <v>119676.76009673583</v>
      </c>
      <c r="G57" s="294">
        <f t="shared" si="24"/>
        <v>123130.7033096379</v>
      </c>
      <c r="H57" s="294">
        <f t="shared" si="24"/>
        <v>111933.47051707133</v>
      </c>
      <c r="I57" s="64">
        <f>I56+I54</f>
        <v>0</v>
      </c>
      <c r="J57" s="301">
        <f t="shared" si="6"/>
        <v>513322.87719866028</v>
      </c>
      <c r="K57" s="65"/>
      <c r="L57" s="272"/>
      <c r="M57" s="304"/>
      <c r="N57" s="273"/>
      <c r="O57" s="273"/>
      <c r="P57" s="273"/>
      <c r="Q57" s="273"/>
      <c r="R57" s="273"/>
      <c r="S57" s="305"/>
    </row>
    <row r="58" spans="1:19" s="34" customFormat="1">
      <c r="E58" s="274"/>
      <c r="F58" s="274"/>
      <c r="G58" s="274"/>
      <c r="H58" s="274"/>
      <c r="I58" s="274"/>
      <c r="J58" s="274"/>
      <c r="K58" s="65"/>
      <c r="L58" s="66"/>
      <c r="M58" s="66"/>
    </row>
    <row r="59" spans="1:19" s="34" customFormat="1">
      <c r="B59" s="2" t="s">
        <v>262</v>
      </c>
      <c r="C59" s="2"/>
      <c r="D59" s="2"/>
      <c r="E59" s="67">
        <f>+E55*0.55</f>
        <v>82710.93641050352</v>
      </c>
      <c r="F59" s="67">
        <f t="shared" ref="F59:H59" si="25">+F55*0.55</f>
        <v>44140.053751409301</v>
      </c>
      <c r="G59" s="67">
        <f t="shared" si="25"/>
        <v>45410.59186395158</v>
      </c>
      <c r="H59" s="67">
        <f t="shared" si="25"/>
        <v>40867.98197710111</v>
      </c>
      <c r="I59" s="67"/>
      <c r="J59" s="67">
        <f t="shared" ref="J59:J65" si="26">SUM(E59:I59)</f>
        <v>213129.56400296552</v>
      </c>
      <c r="K59" s="65"/>
      <c r="L59" s="275"/>
      <c r="M59" s="66"/>
    </row>
    <row r="60" spans="1:19" s="34" customFormat="1">
      <c r="B60" s="2"/>
      <c r="C60" s="2" t="s">
        <v>263</v>
      </c>
      <c r="D60" s="2"/>
      <c r="E60" s="67">
        <f>+E69*0.3</f>
        <v>20000.009999999998</v>
      </c>
      <c r="F60" s="67">
        <f t="shared" ref="F60:H62" si="27">+F69*0.3</f>
        <v>20000.009999999998</v>
      </c>
      <c r="G60" s="67">
        <f t="shared" si="27"/>
        <v>20000.009999999998</v>
      </c>
      <c r="H60" s="67">
        <f t="shared" si="27"/>
        <v>20000.009999999998</v>
      </c>
      <c r="I60" s="67"/>
      <c r="J60" s="67">
        <f t="shared" si="26"/>
        <v>80000.039999999994</v>
      </c>
      <c r="K60" s="65"/>
      <c r="L60" s="66"/>
      <c r="M60" s="66"/>
    </row>
    <row r="61" spans="1:19" s="34" customFormat="1">
      <c r="B61" s="2"/>
      <c r="C61" s="2" t="s">
        <v>264</v>
      </c>
      <c r="D61" s="2"/>
      <c r="E61" s="67">
        <f>+E70*0.3</f>
        <v>20000.009999999998</v>
      </c>
      <c r="F61" s="67">
        <f t="shared" si="27"/>
        <v>20000.009999999998</v>
      </c>
      <c r="G61" s="67">
        <f t="shared" si="27"/>
        <v>20000.009999999998</v>
      </c>
      <c r="H61" s="67">
        <f t="shared" si="27"/>
        <v>20000.009999999998</v>
      </c>
      <c r="I61" s="67"/>
      <c r="J61" s="67">
        <f t="shared" si="26"/>
        <v>80000.039999999994</v>
      </c>
      <c r="K61" s="65"/>
      <c r="L61" s="66"/>
      <c r="M61" s="66"/>
    </row>
    <row r="62" spans="1:19" s="34" customFormat="1">
      <c r="B62" s="34" t="s">
        <v>265</v>
      </c>
      <c r="E62" s="274">
        <f>+E71*0.3</f>
        <v>60000.029999999992</v>
      </c>
      <c r="F62" s="274">
        <f t="shared" si="27"/>
        <v>60000.029999999992</v>
      </c>
      <c r="G62" s="274">
        <f t="shared" si="27"/>
        <v>60000.029999999992</v>
      </c>
      <c r="H62" s="274">
        <f t="shared" si="27"/>
        <v>60000.029999999992</v>
      </c>
      <c r="I62" s="274">
        <f>+(I54)/0.7*0.3</f>
        <v>0</v>
      </c>
      <c r="J62" s="274">
        <f t="shared" si="26"/>
        <v>240000.11999999997</v>
      </c>
      <c r="K62" s="65"/>
      <c r="L62" s="66"/>
      <c r="M62" s="66"/>
    </row>
    <row r="63" spans="1:19" s="34" customFormat="1">
      <c r="B63" s="276"/>
      <c r="C63" s="2" t="s">
        <v>263</v>
      </c>
      <c r="D63" s="2"/>
      <c r="E63" s="67">
        <f>+E$69*0.3</f>
        <v>20000.009999999998</v>
      </c>
      <c r="F63" s="67">
        <f t="shared" ref="F63:H64" si="28">+F$69*0.3</f>
        <v>20000.009999999998</v>
      </c>
      <c r="G63" s="67">
        <f t="shared" si="28"/>
        <v>20000.009999999998</v>
      </c>
      <c r="H63" s="67">
        <f t="shared" si="28"/>
        <v>20000.009999999998</v>
      </c>
      <c r="I63" s="67"/>
      <c r="J63" s="67">
        <f t="shared" si="26"/>
        <v>80000.039999999994</v>
      </c>
      <c r="K63" s="65"/>
    </row>
    <row r="64" spans="1:19" s="34" customFormat="1">
      <c r="B64" s="276"/>
      <c r="C64" s="2" t="s">
        <v>264</v>
      </c>
      <c r="D64" s="2"/>
      <c r="E64" s="67">
        <f>+E$69*0.3</f>
        <v>20000.009999999998</v>
      </c>
      <c r="F64" s="67">
        <f t="shared" si="28"/>
        <v>20000.009999999998</v>
      </c>
      <c r="G64" s="67">
        <f t="shared" si="28"/>
        <v>20000.009999999998</v>
      </c>
      <c r="H64" s="67">
        <f t="shared" si="28"/>
        <v>20000.009999999998</v>
      </c>
      <c r="I64" s="67"/>
      <c r="J64" s="67">
        <f t="shared" si="26"/>
        <v>80000.039999999994</v>
      </c>
      <c r="K64" s="65"/>
      <c r="L64" s="277"/>
      <c r="M64" s="277"/>
    </row>
    <row r="65" spans="1:16143" s="34" customFormat="1">
      <c r="B65" s="276"/>
      <c r="C65" s="278" t="s">
        <v>266</v>
      </c>
      <c r="D65" s="278"/>
      <c r="E65" s="279">
        <f>+E62-E63-E64</f>
        <v>20000.009999999991</v>
      </c>
      <c r="F65" s="279">
        <f t="shared" ref="F65:I65" si="29">+F62-F63-F64</f>
        <v>20000.009999999991</v>
      </c>
      <c r="G65" s="279">
        <f t="shared" si="29"/>
        <v>20000.009999999991</v>
      </c>
      <c r="H65" s="279">
        <f t="shared" si="29"/>
        <v>20000.009999999991</v>
      </c>
      <c r="I65" s="279">
        <f t="shared" si="29"/>
        <v>0</v>
      </c>
      <c r="J65" s="279">
        <f t="shared" si="26"/>
        <v>80000.039999999964</v>
      </c>
      <c r="K65" s="65"/>
      <c r="L65" s="277"/>
      <c r="M65" s="277"/>
    </row>
    <row r="66" spans="1:16143" s="34" customFormat="1">
      <c r="B66" s="276"/>
      <c r="E66" s="274"/>
      <c r="F66" s="274"/>
      <c r="G66" s="274"/>
      <c r="H66" s="274"/>
      <c r="I66" s="274"/>
      <c r="J66" s="274"/>
      <c r="K66" s="65"/>
      <c r="L66" s="277"/>
      <c r="M66" s="277"/>
    </row>
    <row r="67" spans="1:16143" s="34" customFormat="1">
      <c r="B67" s="276"/>
      <c r="E67" s="67">
        <f>+E57-E49</f>
        <v>158581.94327521522</v>
      </c>
      <c r="F67" s="67">
        <f t="shared" ref="F67:H67" si="30">+F57-F49</f>
        <v>119676.76009673583</v>
      </c>
      <c r="G67" s="67">
        <f t="shared" si="30"/>
        <v>123130.7033096379</v>
      </c>
      <c r="H67" s="67">
        <f t="shared" si="30"/>
        <v>111933.47051707133</v>
      </c>
      <c r="I67" s="67"/>
      <c r="J67" s="67">
        <f>SUM(E67:I67)</f>
        <v>513322.87719866028</v>
      </c>
      <c r="K67" s="65"/>
      <c r="L67" s="277" t="s">
        <v>267</v>
      </c>
      <c r="M67" s="277" t="s">
        <v>268</v>
      </c>
    </row>
    <row r="68" spans="1:16143" s="34" customFormat="1">
      <c r="B68" s="280" t="s">
        <v>200</v>
      </c>
      <c r="C68" s="192"/>
      <c r="D68" s="192"/>
      <c r="E68" s="32">
        <v>66666.7</v>
      </c>
      <c r="F68" s="32">
        <v>66666.7</v>
      </c>
      <c r="G68" s="32">
        <v>66666.7</v>
      </c>
      <c r="H68" s="32">
        <v>66666.7</v>
      </c>
      <c r="I68" s="32"/>
      <c r="J68" s="32">
        <f>SUM(E68:I68)</f>
        <v>266666.8</v>
      </c>
      <c r="K68" s="65"/>
      <c r="L68" s="66">
        <f>+J68*0.7</f>
        <v>186666.75999999998</v>
      </c>
      <c r="M68" s="66">
        <f>+J68*0.3</f>
        <v>80000.039999999994</v>
      </c>
      <c r="N68" s="66"/>
    </row>
    <row r="69" spans="1:16143" s="34" customFormat="1">
      <c r="B69" s="280" t="s">
        <v>269</v>
      </c>
      <c r="C69" s="192"/>
      <c r="D69" s="192"/>
      <c r="E69" s="32">
        <v>66666.7</v>
      </c>
      <c r="F69" s="32">
        <v>66666.7</v>
      </c>
      <c r="G69" s="32">
        <v>66666.7</v>
      </c>
      <c r="H69" s="32">
        <v>66666.7</v>
      </c>
      <c r="I69" s="32"/>
      <c r="J69" s="32">
        <f>SUM(E69:I69)</f>
        <v>266666.8</v>
      </c>
      <c r="K69" s="65"/>
      <c r="L69" s="66">
        <f t="shared" ref="L69:L70" si="31">+J69*0.7</f>
        <v>186666.75999999998</v>
      </c>
      <c r="M69" s="66">
        <f>+J69*0.3</f>
        <v>80000.039999999994</v>
      </c>
      <c r="N69" s="66"/>
    </row>
    <row r="70" spans="1:16143" s="34" customFormat="1">
      <c r="B70" s="280" t="s">
        <v>270</v>
      </c>
      <c r="C70" s="192"/>
      <c r="D70" s="192"/>
      <c r="E70" s="32">
        <v>66666.7</v>
      </c>
      <c r="F70" s="32">
        <v>66666.7</v>
      </c>
      <c r="G70" s="32">
        <v>66666.7</v>
      </c>
      <c r="H70" s="32">
        <v>66666.7</v>
      </c>
      <c r="I70" s="32"/>
      <c r="J70" s="32">
        <f>SUM(E70:I70)</f>
        <v>266666.8</v>
      </c>
      <c r="K70" s="65"/>
      <c r="L70" s="66">
        <f t="shared" si="31"/>
        <v>186666.75999999998</v>
      </c>
      <c r="M70" s="66">
        <f>+J70*0.3</f>
        <v>80000.039999999994</v>
      </c>
      <c r="N70" s="66"/>
    </row>
    <row r="71" spans="1:16143" s="34" customFormat="1">
      <c r="B71" s="332" t="s">
        <v>271</v>
      </c>
      <c r="C71" s="333"/>
      <c r="D71" s="333"/>
      <c r="E71" s="334">
        <f>SUM(E68:E70)</f>
        <v>200000.09999999998</v>
      </c>
      <c r="F71" s="334">
        <f>SUM(F68:F70)</f>
        <v>200000.09999999998</v>
      </c>
      <c r="G71" s="334">
        <f>SUM(G68:G70)</f>
        <v>200000.09999999998</v>
      </c>
      <c r="H71" s="334">
        <f>SUM(H68:H70)</f>
        <v>200000.09999999998</v>
      </c>
      <c r="I71" s="334"/>
      <c r="J71" s="334">
        <f>SUM(E71:I71)</f>
        <v>800000.39999999991</v>
      </c>
      <c r="K71" s="65"/>
      <c r="L71" s="66">
        <f>SUM(L68:L70)</f>
        <v>560000.27999999991</v>
      </c>
      <c r="M71" s="66">
        <f>SUM(M68:M70)</f>
        <v>240000.12</v>
      </c>
    </row>
    <row r="72" spans="1:16143" s="3" customFormat="1" ht="24" customHeight="1">
      <c r="A72" s="2"/>
      <c r="B72" s="68"/>
      <c r="C72" s="195"/>
      <c r="D72" s="195"/>
      <c r="E72" s="281"/>
      <c r="F72" s="281"/>
      <c r="G72" s="281"/>
      <c r="H72" s="281"/>
      <c r="I72" s="281"/>
      <c r="J72" s="281"/>
      <c r="K72" s="2"/>
      <c r="L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  <c r="AFL72" s="2"/>
      <c r="AFM72" s="2"/>
      <c r="AFN72" s="2"/>
      <c r="AFO72" s="2"/>
      <c r="AFP72" s="2"/>
      <c r="AFQ72" s="2"/>
      <c r="AFR72" s="2"/>
      <c r="AFS72" s="2"/>
      <c r="AFT72" s="2"/>
      <c r="AFU72" s="2"/>
      <c r="AFV72" s="2"/>
      <c r="AFW72" s="2"/>
      <c r="AFX72" s="2"/>
      <c r="AFY72" s="2"/>
      <c r="AFZ72" s="2"/>
      <c r="AGA72" s="2"/>
      <c r="AGB72" s="2"/>
      <c r="AGC72" s="2"/>
      <c r="AGD72" s="2"/>
      <c r="AGE72" s="2"/>
      <c r="AGF72" s="2"/>
      <c r="AGG72" s="2"/>
      <c r="AGH72" s="2"/>
      <c r="AGI72" s="2"/>
      <c r="AGJ72" s="2"/>
      <c r="AGK72" s="2"/>
      <c r="AGL72" s="2"/>
      <c r="AGM72" s="2"/>
      <c r="AGN72" s="2"/>
      <c r="AGO72" s="2"/>
      <c r="AGP72" s="2"/>
      <c r="AGQ72" s="2"/>
      <c r="AGR72" s="2"/>
      <c r="AGS72" s="2"/>
      <c r="AGT72" s="2"/>
      <c r="AGU72" s="2"/>
      <c r="AGV72" s="2"/>
      <c r="AGW72" s="2"/>
      <c r="AGX72" s="2"/>
      <c r="AGY72" s="2"/>
      <c r="AGZ72" s="2"/>
      <c r="AHA72" s="2"/>
      <c r="AHB72" s="2"/>
      <c r="AHC72" s="2"/>
      <c r="AHD72" s="2"/>
      <c r="AHE72" s="2"/>
      <c r="AHF72" s="2"/>
      <c r="AHG72" s="2"/>
      <c r="AHH72" s="2"/>
      <c r="AHI72" s="2"/>
      <c r="AHJ72" s="2"/>
      <c r="AHK72" s="2"/>
      <c r="AHL72" s="2"/>
      <c r="AHM72" s="2"/>
      <c r="AHN72" s="2"/>
      <c r="AHO72" s="2"/>
      <c r="AHP72" s="2"/>
      <c r="AHQ72" s="2"/>
      <c r="AHR72" s="2"/>
      <c r="AHS72" s="2"/>
      <c r="AHT72" s="2"/>
      <c r="AHU72" s="2"/>
      <c r="AHV72" s="2"/>
      <c r="AHW72" s="2"/>
      <c r="AHX72" s="2"/>
      <c r="AHY72" s="2"/>
      <c r="AHZ72" s="2"/>
      <c r="AIA72" s="2"/>
      <c r="AIB72" s="2"/>
      <c r="AIC72" s="2"/>
      <c r="AID72" s="2"/>
      <c r="AIE72" s="2"/>
      <c r="AIF72" s="2"/>
      <c r="AIG72" s="2"/>
      <c r="AIH72" s="2"/>
      <c r="AII72" s="2"/>
      <c r="AIJ72" s="2"/>
      <c r="AIK72" s="2"/>
      <c r="AIL72" s="2"/>
      <c r="AIM72" s="2"/>
      <c r="AIN72" s="2"/>
      <c r="AIO72" s="2"/>
      <c r="AIP72" s="2"/>
      <c r="AIQ72" s="2"/>
      <c r="AIR72" s="2"/>
      <c r="AIS72" s="2"/>
      <c r="AIT72" s="2"/>
      <c r="AIU72" s="2"/>
      <c r="AIV72" s="2"/>
      <c r="AIW72" s="2"/>
      <c r="AIX72" s="2"/>
      <c r="AIY72" s="2"/>
      <c r="AIZ72" s="2"/>
      <c r="AJA72" s="2"/>
      <c r="AJB72" s="2"/>
      <c r="AJC72" s="2"/>
      <c r="AJD72" s="2"/>
      <c r="AJE72" s="2"/>
      <c r="AJF72" s="2"/>
      <c r="AJG72" s="2"/>
      <c r="AJH72" s="2"/>
      <c r="AJI72" s="2"/>
      <c r="AJJ72" s="2"/>
      <c r="AJK72" s="2"/>
      <c r="AJL72" s="2"/>
      <c r="AJM72" s="2"/>
      <c r="AJN72" s="2"/>
      <c r="AJO72" s="2"/>
      <c r="AJP72" s="2"/>
      <c r="AJQ72" s="2"/>
      <c r="AJR72" s="2"/>
      <c r="AJS72" s="2"/>
      <c r="AJT72" s="2"/>
      <c r="AJU72" s="2"/>
      <c r="AJV72" s="2"/>
      <c r="AJW72" s="2"/>
      <c r="AJX72" s="2"/>
      <c r="AJY72" s="2"/>
      <c r="AJZ72" s="2"/>
      <c r="AKA72" s="2"/>
      <c r="AKB72" s="2"/>
      <c r="AKC72" s="2"/>
      <c r="AKD72" s="2"/>
      <c r="AKE72" s="2"/>
      <c r="AKF72" s="2"/>
      <c r="AKG72" s="2"/>
      <c r="AKH72" s="2"/>
      <c r="AKI72" s="2"/>
      <c r="AKJ72" s="2"/>
      <c r="AKK72" s="2"/>
      <c r="AKL72" s="2"/>
      <c r="AKM72" s="2"/>
      <c r="AKN72" s="2"/>
      <c r="AKO72" s="2"/>
      <c r="AKP72" s="2"/>
      <c r="AKQ72" s="2"/>
      <c r="AKR72" s="2"/>
      <c r="AKS72" s="2"/>
      <c r="AKT72" s="2"/>
      <c r="AKU72" s="2"/>
      <c r="AKV72" s="2"/>
      <c r="AKW72" s="2"/>
      <c r="AKX72" s="2"/>
      <c r="AKY72" s="2"/>
      <c r="AKZ72" s="2"/>
      <c r="ALA72" s="2"/>
      <c r="ALB72" s="2"/>
      <c r="ALC72" s="2"/>
      <c r="ALD72" s="2"/>
      <c r="ALE72" s="2"/>
      <c r="ALF72" s="2"/>
      <c r="ALG72" s="2"/>
      <c r="ALH72" s="2"/>
      <c r="ALI72" s="2"/>
      <c r="ALJ72" s="2"/>
      <c r="ALK72" s="2"/>
      <c r="ALL72" s="2"/>
      <c r="ALM72" s="2"/>
      <c r="ALN72" s="2"/>
      <c r="ALO72" s="2"/>
      <c r="ALP72" s="2"/>
      <c r="ALQ72" s="2"/>
      <c r="ALR72" s="2"/>
      <c r="ALS72" s="2"/>
      <c r="ALT72" s="2"/>
      <c r="ALU72" s="2"/>
      <c r="ALV72" s="2"/>
      <c r="ALW72" s="2"/>
      <c r="ALX72" s="2"/>
      <c r="ALY72" s="2"/>
      <c r="ALZ72" s="2"/>
      <c r="AMA72" s="2"/>
      <c r="AMB72" s="2"/>
      <c r="AMC72" s="2"/>
      <c r="AMD72" s="2"/>
      <c r="AME72" s="2"/>
      <c r="AMF72" s="2"/>
      <c r="AMG72" s="2"/>
      <c r="AMH72" s="2"/>
      <c r="AMI72" s="2"/>
      <c r="AMJ72" s="2"/>
      <c r="AMK72" s="2"/>
      <c r="AML72" s="2"/>
      <c r="AMM72" s="2"/>
      <c r="AMN72" s="2"/>
      <c r="AMO72" s="2"/>
      <c r="AMP72" s="2"/>
      <c r="AMQ72" s="2"/>
      <c r="AMR72" s="2"/>
      <c r="AMS72" s="2"/>
      <c r="AMT72" s="2"/>
      <c r="AMU72" s="2"/>
      <c r="AMV72" s="2"/>
      <c r="AMW72" s="2"/>
      <c r="AMX72" s="2"/>
      <c r="AMY72" s="2"/>
      <c r="AMZ72" s="2"/>
      <c r="ANA72" s="2"/>
      <c r="ANB72" s="2"/>
      <c r="ANC72" s="2"/>
      <c r="AND72" s="2"/>
      <c r="ANE72" s="2"/>
      <c r="ANF72" s="2"/>
      <c r="ANG72" s="2"/>
      <c r="ANH72" s="2"/>
      <c r="ANI72" s="2"/>
      <c r="ANJ72" s="2"/>
      <c r="ANK72" s="2"/>
      <c r="ANL72" s="2"/>
      <c r="ANM72" s="2"/>
      <c r="ANN72" s="2"/>
      <c r="ANO72" s="2"/>
      <c r="ANP72" s="2"/>
      <c r="ANQ72" s="2"/>
      <c r="ANR72" s="2"/>
      <c r="ANS72" s="2"/>
      <c r="ANT72" s="2"/>
      <c r="ANU72" s="2"/>
      <c r="ANV72" s="2"/>
      <c r="ANW72" s="2"/>
      <c r="ANX72" s="2"/>
      <c r="ANY72" s="2"/>
      <c r="ANZ72" s="2"/>
      <c r="AOA72" s="2"/>
      <c r="AOB72" s="2"/>
      <c r="AOC72" s="2"/>
      <c r="AOD72" s="2"/>
      <c r="AOE72" s="2"/>
      <c r="AOF72" s="2"/>
      <c r="AOG72" s="2"/>
      <c r="AOH72" s="2"/>
      <c r="AOI72" s="2"/>
      <c r="AOJ72" s="2"/>
      <c r="AOK72" s="2"/>
      <c r="AOL72" s="2"/>
      <c r="AOM72" s="2"/>
      <c r="AON72" s="2"/>
      <c r="AOO72" s="2"/>
      <c r="AOP72" s="2"/>
      <c r="AOQ72" s="2"/>
      <c r="AOR72" s="2"/>
      <c r="AOS72" s="2"/>
      <c r="AOT72" s="2"/>
      <c r="AOU72" s="2"/>
      <c r="AOV72" s="2"/>
      <c r="AOW72" s="2"/>
      <c r="AOX72" s="2"/>
      <c r="AOY72" s="2"/>
      <c r="AOZ72" s="2"/>
      <c r="APA72" s="2"/>
      <c r="APB72" s="2"/>
      <c r="APC72" s="2"/>
      <c r="APD72" s="2"/>
      <c r="APE72" s="2"/>
      <c r="APF72" s="2"/>
      <c r="APG72" s="2"/>
      <c r="APH72" s="2"/>
      <c r="API72" s="2"/>
      <c r="APJ72" s="2"/>
      <c r="APK72" s="2"/>
      <c r="APL72" s="2"/>
      <c r="APM72" s="2"/>
      <c r="APN72" s="2"/>
      <c r="APO72" s="2"/>
      <c r="APP72" s="2"/>
      <c r="APQ72" s="2"/>
      <c r="APR72" s="2"/>
      <c r="APS72" s="2"/>
      <c r="APT72" s="2"/>
      <c r="APU72" s="2"/>
      <c r="APV72" s="2"/>
      <c r="APW72" s="2"/>
      <c r="APX72" s="2"/>
      <c r="APY72" s="2"/>
      <c r="APZ72" s="2"/>
      <c r="AQA72" s="2"/>
      <c r="AQB72" s="2"/>
      <c r="AQC72" s="2"/>
      <c r="AQD72" s="2"/>
      <c r="AQE72" s="2"/>
      <c r="AQF72" s="2"/>
      <c r="AQG72" s="2"/>
      <c r="AQH72" s="2"/>
      <c r="AQI72" s="2"/>
      <c r="AQJ72" s="2"/>
      <c r="AQK72" s="2"/>
      <c r="AQL72" s="2"/>
      <c r="AQM72" s="2"/>
      <c r="AQN72" s="2"/>
      <c r="AQO72" s="2"/>
      <c r="AQP72" s="2"/>
      <c r="AQQ72" s="2"/>
      <c r="AQR72" s="2"/>
      <c r="AQS72" s="2"/>
      <c r="AQT72" s="2"/>
      <c r="AQU72" s="2"/>
      <c r="AQV72" s="2"/>
      <c r="AQW72" s="2"/>
      <c r="AQX72" s="2"/>
      <c r="AQY72" s="2"/>
      <c r="AQZ72" s="2"/>
      <c r="ARA72" s="2"/>
      <c r="ARB72" s="2"/>
      <c r="ARC72" s="2"/>
      <c r="ARD72" s="2"/>
      <c r="ARE72" s="2"/>
      <c r="ARF72" s="2"/>
      <c r="ARG72" s="2"/>
      <c r="ARH72" s="2"/>
      <c r="ARI72" s="2"/>
      <c r="ARJ72" s="2"/>
      <c r="ARK72" s="2"/>
      <c r="ARL72" s="2"/>
      <c r="ARM72" s="2"/>
      <c r="ARN72" s="2"/>
      <c r="ARO72" s="2"/>
      <c r="ARP72" s="2"/>
      <c r="ARQ72" s="2"/>
      <c r="ARR72" s="2"/>
      <c r="ARS72" s="2"/>
      <c r="ART72" s="2"/>
      <c r="ARU72" s="2"/>
      <c r="ARV72" s="2"/>
      <c r="ARW72" s="2"/>
      <c r="ARX72" s="2"/>
      <c r="ARY72" s="2"/>
      <c r="ARZ72" s="2"/>
      <c r="ASA72" s="2"/>
      <c r="ASB72" s="2"/>
      <c r="ASC72" s="2"/>
      <c r="ASD72" s="2"/>
      <c r="ASE72" s="2"/>
      <c r="ASF72" s="2"/>
      <c r="ASG72" s="2"/>
      <c r="ASH72" s="2"/>
      <c r="ASI72" s="2"/>
      <c r="ASJ72" s="2"/>
      <c r="ASK72" s="2"/>
      <c r="ASL72" s="2"/>
      <c r="ASM72" s="2"/>
      <c r="ASN72" s="2"/>
      <c r="ASO72" s="2"/>
      <c r="ASP72" s="2"/>
      <c r="ASQ72" s="2"/>
      <c r="ASR72" s="2"/>
      <c r="ASS72" s="2"/>
      <c r="AST72" s="2"/>
      <c r="ASU72" s="2"/>
      <c r="ASV72" s="2"/>
      <c r="ASW72" s="2"/>
      <c r="ASX72" s="2"/>
      <c r="ASY72" s="2"/>
      <c r="ASZ72" s="2"/>
      <c r="ATA72" s="2"/>
      <c r="ATB72" s="2"/>
      <c r="ATC72" s="2"/>
      <c r="ATD72" s="2"/>
      <c r="ATE72" s="2"/>
      <c r="ATF72" s="2"/>
      <c r="ATG72" s="2"/>
      <c r="ATH72" s="2"/>
      <c r="ATI72" s="2"/>
      <c r="ATJ72" s="2"/>
      <c r="ATK72" s="2"/>
      <c r="ATL72" s="2"/>
      <c r="ATM72" s="2"/>
      <c r="ATN72" s="2"/>
      <c r="ATO72" s="2"/>
      <c r="ATP72" s="2"/>
      <c r="ATQ72" s="2"/>
      <c r="ATR72" s="2"/>
      <c r="ATS72" s="2"/>
      <c r="ATT72" s="2"/>
      <c r="ATU72" s="2"/>
      <c r="ATV72" s="2"/>
      <c r="ATW72" s="2"/>
      <c r="ATX72" s="2"/>
      <c r="ATY72" s="2"/>
      <c r="ATZ72" s="2"/>
      <c r="AUA72" s="2"/>
      <c r="AUB72" s="2"/>
      <c r="AUC72" s="2"/>
      <c r="AUD72" s="2"/>
      <c r="AUE72" s="2"/>
      <c r="AUF72" s="2"/>
      <c r="AUG72" s="2"/>
      <c r="AUH72" s="2"/>
      <c r="AUI72" s="2"/>
      <c r="AUJ72" s="2"/>
      <c r="AUK72" s="2"/>
      <c r="AUL72" s="2"/>
      <c r="AUM72" s="2"/>
      <c r="AUN72" s="2"/>
      <c r="AUO72" s="2"/>
      <c r="AUP72" s="2"/>
      <c r="AUQ72" s="2"/>
      <c r="AUR72" s="2"/>
      <c r="AUS72" s="2"/>
      <c r="AUT72" s="2"/>
      <c r="AUU72" s="2"/>
      <c r="AUV72" s="2"/>
      <c r="AUW72" s="2"/>
      <c r="AUX72" s="2"/>
      <c r="AUY72" s="2"/>
      <c r="AUZ72" s="2"/>
      <c r="AVA72" s="2"/>
      <c r="AVB72" s="2"/>
      <c r="AVC72" s="2"/>
      <c r="AVD72" s="2"/>
      <c r="AVE72" s="2"/>
      <c r="AVF72" s="2"/>
      <c r="AVG72" s="2"/>
      <c r="AVH72" s="2"/>
      <c r="AVI72" s="2"/>
      <c r="AVJ72" s="2"/>
      <c r="AVK72" s="2"/>
      <c r="AVL72" s="2"/>
      <c r="AVM72" s="2"/>
      <c r="AVN72" s="2"/>
      <c r="AVO72" s="2"/>
      <c r="AVP72" s="2"/>
      <c r="AVQ72" s="2"/>
      <c r="AVR72" s="2"/>
      <c r="AVS72" s="2"/>
      <c r="AVT72" s="2"/>
      <c r="AVU72" s="2"/>
      <c r="AVV72" s="2"/>
      <c r="AVW72" s="2"/>
      <c r="AVX72" s="2"/>
      <c r="AVY72" s="2"/>
      <c r="AVZ72" s="2"/>
      <c r="AWA72" s="2"/>
      <c r="AWB72" s="2"/>
      <c r="AWC72" s="2"/>
      <c r="AWD72" s="2"/>
      <c r="AWE72" s="2"/>
      <c r="AWF72" s="2"/>
      <c r="AWG72" s="2"/>
      <c r="AWH72" s="2"/>
      <c r="AWI72" s="2"/>
      <c r="AWJ72" s="2"/>
      <c r="AWK72" s="2"/>
      <c r="AWL72" s="2"/>
      <c r="AWM72" s="2"/>
      <c r="AWN72" s="2"/>
      <c r="AWO72" s="2"/>
      <c r="AWP72" s="2"/>
      <c r="AWQ72" s="2"/>
      <c r="AWR72" s="2"/>
      <c r="AWS72" s="2"/>
      <c r="AWT72" s="2"/>
      <c r="AWU72" s="2"/>
      <c r="AWV72" s="2"/>
      <c r="AWW72" s="2"/>
      <c r="AWX72" s="2"/>
      <c r="AWY72" s="2"/>
      <c r="AWZ72" s="2"/>
      <c r="AXA72" s="2"/>
      <c r="AXB72" s="2"/>
      <c r="AXC72" s="2"/>
      <c r="AXD72" s="2"/>
      <c r="AXE72" s="2"/>
      <c r="AXF72" s="2"/>
      <c r="AXG72" s="2"/>
      <c r="AXH72" s="2"/>
      <c r="AXI72" s="2"/>
      <c r="AXJ72" s="2"/>
      <c r="AXK72" s="2"/>
      <c r="AXL72" s="2"/>
      <c r="AXM72" s="2"/>
      <c r="AXN72" s="2"/>
      <c r="AXO72" s="2"/>
      <c r="AXP72" s="2"/>
      <c r="AXQ72" s="2"/>
      <c r="AXR72" s="2"/>
      <c r="AXS72" s="2"/>
      <c r="AXT72" s="2"/>
      <c r="AXU72" s="2"/>
      <c r="AXV72" s="2"/>
      <c r="AXW72" s="2"/>
      <c r="AXX72" s="2"/>
      <c r="AXY72" s="2"/>
      <c r="AXZ72" s="2"/>
      <c r="AYA72" s="2"/>
      <c r="AYB72" s="2"/>
      <c r="AYC72" s="2"/>
      <c r="AYD72" s="2"/>
      <c r="AYE72" s="2"/>
      <c r="AYF72" s="2"/>
      <c r="AYG72" s="2"/>
      <c r="AYH72" s="2"/>
      <c r="AYI72" s="2"/>
      <c r="AYJ72" s="2"/>
      <c r="AYK72" s="2"/>
      <c r="AYL72" s="2"/>
      <c r="AYM72" s="2"/>
      <c r="AYN72" s="2"/>
      <c r="AYO72" s="2"/>
      <c r="AYP72" s="2"/>
      <c r="AYQ72" s="2"/>
      <c r="AYR72" s="2"/>
      <c r="AYS72" s="2"/>
      <c r="AYT72" s="2"/>
      <c r="AYU72" s="2"/>
      <c r="AYV72" s="2"/>
      <c r="AYW72" s="2"/>
      <c r="AYX72" s="2"/>
      <c r="AYY72" s="2"/>
      <c r="AYZ72" s="2"/>
      <c r="AZA72" s="2"/>
      <c r="AZB72" s="2"/>
      <c r="AZC72" s="2"/>
      <c r="AZD72" s="2"/>
      <c r="AZE72" s="2"/>
      <c r="AZF72" s="2"/>
      <c r="AZG72" s="2"/>
      <c r="AZH72" s="2"/>
      <c r="AZI72" s="2"/>
      <c r="AZJ72" s="2"/>
      <c r="AZK72" s="2"/>
      <c r="AZL72" s="2"/>
      <c r="AZM72" s="2"/>
      <c r="AZN72" s="2"/>
      <c r="AZO72" s="2"/>
      <c r="AZP72" s="2"/>
      <c r="AZQ72" s="2"/>
      <c r="AZR72" s="2"/>
      <c r="AZS72" s="2"/>
      <c r="AZT72" s="2"/>
      <c r="AZU72" s="2"/>
      <c r="AZV72" s="2"/>
      <c r="AZW72" s="2"/>
      <c r="AZX72" s="2"/>
      <c r="AZY72" s="2"/>
      <c r="AZZ72" s="2"/>
      <c r="BAA72" s="2"/>
      <c r="BAB72" s="2"/>
      <c r="BAC72" s="2"/>
      <c r="BAD72" s="2"/>
      <c r="BAE72" s="2"/>
      <c r="BAF72" s="2"/>
      <c r="BAG72" s="2"/>
      <c r="BAH72" s="2"/>
      <c r="BAI72" s="2"/>
      <c r="BAJ72" s="2"/>
      <c r="BAK72" s="2"/>
      <c r="BAL72" s="2"/>
      <c r="BAM72" s="2"/>
      <c r="BAN72" s="2"/>
      <c r="BAO72" s="2"/>
      <c r="BAP72" s="2"/>
      <c r="BAQ72" s="2"/>
      <c r="BAR72" s="2"/>
      <c r="BAS72" s="2"/>
      <c r="BAT72" s="2"/>
      <c r="BAU72" s="2"/>
      <c r="BAV72" s="2"/>
      <c r="BAW72" s="2"/>
      <c r="BAX72" s="2"/>
      <c r="BAY72" s="2"/>
      <c r="BAZ72" s="2"/>
      <c r="BBA72" s="2"/>
      <c r="BBB72" s="2"/>
      <c r="BBC72" s="2"/>
      <c r="BBD72" s="2"/>
      <c r="BBE72" s="2"/>
      <c r="BBF72" s="2"/>
      <c r="BBG72" s="2"/>
      <c r="BBH72" s="2"/>
      <c r="BBI72" s="2"/>
      <c r="BBJ72" s="2"/>
      <c r="BBK72" s="2"/>
      <c r="BBL72" s="2"/>
      <c r="BBM72" s="2"/>
      <c r="BBN72" s="2"/>
      <c r="BBO72" s="2"/>
      <c r="BBP72" s="2"/>
      <c r="BBQ72" s="2"/>
      <c r="BBR72" s="2"/>
      <c r="BBS72" s="2"/>
      <c r="BBT72" s="2"/>
      <c r="BBU72" s="2"/>
      <c r="BBV72" s="2"/>
      <c r="BBW72" s="2"/>
      <c r="BBX72" s="2"/>
      <c r="BBY72" s="2"/>
      <c r="BBZ72" s="2"/>
      <c r="BCA72" s="2"/>
      <c r="BCB72" s="2"/>
      <c r="BCC72" s="2"/>
      <c r="BCD72" s="2"/>
      <c r="BCE72" s="2"/>
      <c r="BCF72" s="2"/>
      <c r="BCG72" s="2"/>
      <c r="BCH72" s="2"/>
      <c r="BCI72" s="2"/>
      <c r="BCJ72" s="2"/>
      <c r="BCK72" s="2"/>
      <c r="BCL72" s="2"/>
      <c r="BCM72" s="2"/>
      <c r="BCN72" s="2"/>
      <c r="BCO72" s="2"/>
      <c r="BCP72" s="2"/>
      <c r="BCQ72" s="2"/>
      <c r="BCR72" s="2"/>
      <c r="BCS72" s="2"/>
      <c r="BCT72" s="2"/>
      <c r="BCU72" s="2"/>
      <c r="BCV72" s="2"/>
      <c r="BCW72" s="2"/>
      <c r="BCX72" s="2"/>
      <c r="BCY72" s="2"/>
      <c r="BCZ72" s="2"/>
      <c r="BDA72" s="2"/>
      <c r="BDB72" s="2"/>
      <c r="BDC72" s="2"/>
      <c r="BDD72" s="2"/>
      <c r="BDE72" s="2"/>
      <c r="BDF72" s="2"/>
      <c r="BDG72" s="2"/>
      <c r="BDH72" s="2"/>
      <c r="BDI72" s="2"/>
      <c r="BDJ72" s="2"/>
      <c r="BDK72" s="2"/>
      <c r="BDL72" s="2"/>
      <c r="BDM72" s="2"/>
      <c r="BDN72" s="2"/>
      <c r="BDO72" s="2"/>
      <c r="BDP72" s="2"/>
      <c r="BDQ72" s="2"/>
      <c r="BDR72" s="2"/>
      <c r="BDS72" s="2"/>
      <c r="BDT72" s="2"/>
      <c r="BDU72" s="2"/>
      <c r="BDV72" s="2"/>
      <c r="BDW72" s="2"/>
      <c r="BDX72" s="2"/>
      <c r="BDY72" s="2"/>
      <c r="BDZ72" s="2"/>
      <c r="BEA72" s="2"/>
      <c r="BEB72" s="2"/>
      <c r="BEC72" s="2"/>
      <c r="BED72" s="2"/>
      <c r="BEE72" s="2"/>
      <c r="BEF72" s="2"/>
      <c r="BEG72" s="2"/>
      <c r="BEH72" s="2"/>
      <c r="BEI72" s="2"/>
      <c r="BEJ72" s="2"/>
      <c r="BEK72" s="2"/>
      <c r="BEL72" s="2"/>
      <c r="BEM72" s="2"/>
      <c r="BEN72" s="2"/>
      <c r="BEO72" s="2"/>
      <c r="BEP72" s="2"/>
      <c r="BEQ72" s="2"/>
      <c r="BER72" s="2"/>
      <c r="BES72" s="2"/>
      <c r="BET72" s="2"/>
      <c r="BEU72" s="2"/>
      <c r="BEV72" s="2"/>
      <c r="BEW72" s="2"/>
      <c r="BEX72" s="2"/>
      <c r="BEY72" s="2"/>
      <c r="BEZ72" s="2"/>
      <c r="BFA72" s="2"/>
      <c r="BFB72" s="2"/>
      <c r="BFC72" s="2"/>
      <c r="BFD72" s="2"/>
      <c r="BFE72" s="2"/>
      <c r="BFF72" s="2"/>
      <c r="BFG72" s="2"/>
      <c r="BFH72" s="2"/>
      <c r="BFI72" s="2"/>
      <c r="BFJ72" s="2"/>
      <c r="BFK72" s="2"/>
      <c r="BFL72" s="2"/>
      <c r="BFM72" s="2"/>
      <c r="BFN72" s="2"/>
      <c r="BFO72" s="2"/>
      <c r="BFP72" s="2"/>
      <c r="BFQ72" s="2"/>
      <c r="BFR72" s="2"/>
      <c r="BFS72" s="2"/>
      <c r="BFT72" s="2"/>
      <c r="BFU72" s="2"/>
      <c r="BFV72" s="2"/>
      <c r="BFW72" s="2"/>
      <c r="BFX72" s="2"/>
      <c r="BFY72" s="2"/>
      <c r="BFZ72" s="2"/>
      <c r="BGA72" s="2"/>
      <c r="BGB72" s="2"/>
      <c r="BGC72" s="2"/>
      <c r="BGD72" s="2"/>
      <c r="BGE72" s="2"/>
      <c r="BGF72" s="2"/>
      <c r="BGG72" s="2"/>
      <c r="BGH72" s="2"/>
      <c r="BGI72" s="2"/>
      <c r="BGJ72" s="2"/>
      <c r="BGK72" s="2"/>
      <c r="BGL72" s="2"/>
      <c r="BGM72" s="2"/>
      <c r="BGN72" s="2"/>
      <c r="BGO72" s="2"/>
      <c r="BGP72" s="2"/>
      <c r="BGQ72" s="2"/>
      <c r="BGR72" s="2"/>
      <c r="BGS72" s="2"/>
      <c r="BGT72" s="2"/>
      <c r="BGU72" s="2"/>
      <c r="BGV72" s="2"/>
      <c r="BGW72" s="2"/>
      <c r="BGX72" s="2"/>
      <c r="BGY72" s="2"/>
      <c r="BGZ72" s="2"/>
      <c r="BHA72" s="2"/>
      <c r="BHB72" s="2"/>
      <c r="BHC72" s="2"/>
      <c r="BHD72" s="2"/>
      <c r="BHE72" s="2"/>
      <c r="BHF72" s="2"/>
      <c r="BHG72" s="2"/>
      <c r="BHH72" s="2"/>
      <c r="BHI72" s="2"/>
      <c r="BHJ72" s="2"/>
      <c r="BHK72" s="2"/>
      <c r="BHL72" s="2"/>
      <c r="BHM72" s="2"/>
      <c r="BHN72" s="2"/>
      <c r="BHO72" s="2"/>
      <c r="BHP72" s="2"/>
      <c r="BHQ72" s="2"/>
      <c r="BHR72" s="2"/>
      <c r="BHS72" s="2"/>
      <c r="BHT72" s="2"/>
      <c r="BHU72" s="2"/>
      <c r="BHV72" s="2"/>
      <c r="BHW72" s="2"/>
      <c r="BHX72" s="2"/>
      <c r="BHY72" s="2"/>
      <c r="BHZ72" s="2"/>
      <c r="BIA72" s="2"/>
      <c r="BIB72" s="2"/>
      <c r="BIC72" s="2"/>
      <c r="BID72" s="2"/>
      <c r="BIE72" s="2"/>
      <c r="BIF72" s="2"/>
      <c r="BIG72" s="2"/>
      <c r="BIH72" s="2"/>
      <c r="BII72" s="2"/>
      <c r="BIJ72" s="2"/>
      <c r="BIK72" s="2"/>
      <c r="BIL72" s="2"/>
      <c r="BIM72" s="2"/>
      <c r="BIN72" s="2"/>
      <c r="BIO72" s="2"/>
      <c r="BIP72" s="2"/>
      <c r="BIQ72" s="2"/>
      <c r="BIR72" s="2"/>
      <c r="BIS72" s="2"/>
      <c r="BIT72" s="2"/>
      <c r="BIU72" s="2"/>
      <c r="BIV72" s="2"/>
      <c r="BIW72" s="2"/>
      <c r="BIX72" s="2"/>
      <c r="BIY72" s="2"/>
      <c r="BIZ72" s="2"/>
      <c r="BJA72" s="2"/>
      <c r="BJB72" s="2"/>
      <c r="BJC72" s="2"/>
      <c r="BJD72" s="2"/>
      <c r="BJE72" s="2"/>
      <c r="BJF72" s="2"/>
      <c r="BJG72" s="2"/>
      <c r="BJH72" s="2"/>
      <c r="BJI72" s="2"/>
      <c r="BJJ72" s="2"/>
      <c r="BJK72" s="2"/>
      <c r="BJL72" s="2"/>
      <c r="BJM72" s="2"/>
      <c r="BJN72" s="2"/>
      <c r="BJO72" s="2"/>
      <c r="BJP72" s="2"/>
      <c r="BJQ72" s="2"/>
      <c r="BJR72" s="2"/>
      <c r="BJS72" s="2"/>
      <c r="BJT72" s="2"/>
      <c r="BJU72" s="2"/>
      <c r="BJV72" s="2"/>
      <c r="BJW72" s="2"/>
      <c r="BJX72" s="2"/>
      <c r="BJY72" s="2"/>
      <c r="BJZ72" s="2"/>
      <c r="BKA72" s="2"/>
      <c r="BKB72" s="2"/>
      <c r="BKC72" s="2"/>
      <c r="BKD72" s="2"/>
      <c r="BKE72" s="2"/>
      <c r="BKF72" s="2"/>
      <c r="BKG72" s="2"/>
      <c r="BKH72" s="2"/>
      <c r="BKI72" s="2"/>
      <c r="BKJ72" s="2"/>
      <c r="BKK72" s="2"/>
      <c r="BKL72" s="2"/>
      <c r="BKM72" s="2"/>
      <c r="BKN72" s="2"/>
      <c r="BKO72" s="2"/>
      <c r="BKP72" s="2"/>
      <c r="BKQ72" s="2"/>
      <c r="BKR72" s="2"/>
      <c r="BKS72" s="2"/>
      <c r="BKT72" s="2"/>
      <c r="BKU72" s="2"/>
      <c r="BKV72" s="2"/>
      <c r="BKW72" s="2"/>
      <c r="BKX72" s="2"/>
      <c r="BKY72" s="2"/>
      <c r="BKZ72" s="2"/>
      <c r="BLA72" s="2"/>
      <c r="BLB72" s="2"/>
      <c r="BLC72" s="2"/>
      <c r="BLD72" s="2"/>
      <c r="BLE72" s="2"/>
      <c r="BLF72" s="2"/>
      <c r="BLG72" s="2"/>
      <c r="BLH72" s="2"/>
      <c r="BLI72" s="2"/>
      <c r="BLJ72" s="2"/>
      <c r="BLK72" s="2"/>
      <c r="BLL72" s="2"/>
      <c r="BLM72" s="2"/>
      <c r="BLN72" s="2"/>
      <c r="BLO72" s="2"/>
      <c r="BLP72" s="2"/>
      <c r="BLQ72" s="2"/>
      <c r="BLR72" s="2"/>
      <c r="BLS72" s="2"/>
      <c r="BLT72" s="2"/>
      <c r="BLU72" s="2"/>
      <c r="BLV72" s="2"/>
      <c r="BLW72" s="2"/>
      <c r="BLX72" s="2"/>
      <c r="BLY72" s="2"/>
      <c r="BLZ72" s="2"/>
      <c r="BMA72" s="2"/>
      <c r="BMB72" s="2"/>
      <c r="BMC72" s="2"/>
      <c r="BMD72" s="2"/>
      <c r="BME72" s="2"/>
      <c r="BMF72" s="2"/>
      <c r="BMG72" s="2"/>
      <c r="BMH72" s="2"/>
      <c r="BMI72" s="2"/>
      <c r="BMJ72" s="2"/>
      <c r="BMK72" s="2"/>
      <c r="BML72" s="2"/>
      <c r="BMM72" s="2"/>
      <c r="BMN72" s="2"/>
      <c r="BMO72" s="2"/>
      <c r="BMP72" s="2"/>
      <c r="BMQ72" s="2"/>
      <c r="BMR72" s="2"/>
      <c r="BMS72" s="2"/>
      <c r="BMT72" s="2"/>
      <c r="BMU72" s="2"/>
      <c r="BMV72" s="2"/>
      <c r="BMW72" s="2"/>
      <c r="BMX72" s="2"/>
      <c r="BMY72" s="2"/>
      <c r="BMZ72" s="2"/>
      <c r="BNA72" s="2"/>
      <c r="BNB72" s="2"/>
      <c r="BNC72" s="2"/>
      <c r="BND72" s="2"/>
      <c r="BNE72" s="2"/>
      <c r="BNF72" s="2"/>
      <c r="BNG72" s="2"/>
      <c r="BNH72" s="2"/>
      <c r="BNI72" s="2"/>
      <c r="BNJ72" s="2"/>
      <c r="BNK72" s="2"/>
      <c r="BNL72" s="2"/>
      <c r="BNM72" s="2"/>
      <c r="BNN72" s="2"/>
      <c r="BNO72" s="2"/>
      <c r="BNP72" s="2"/>
      <c r="BNQ72" s="2"/>
      <c r="BNR72" s="2"/>
      <c r="BNS72" s="2"/>
      <c r="BNT72" s="2"/>
      <c r="BNU72" s="2"/>
      <c r="BNV72" s="2"/>
      <c r="BNW72" s="2"/>
      <c r="BNX72" s="2"/>
      <c r="BNY72" s="2"/>
      <c r="BNZ72" s="2"/>
      <c r="BOA72" s="2"/>
      <c r="BOB72" s="2"/>
      <c r="BOC72" s="2"/>
      <c r="BOD72" s="2"/>
      <c r="BOE72" s="2"/>
      <c r="BOF72" s="2"/>
      <c r="BOG72" s="2"/>
      <c r="BOH72" s="2"/>
      <c r="BOI72" s="2"/>
      <c r="BOJ72" s="2"/>
      <c r="BOK72" s="2"/>
      <c r="BOL72" s="2"/>
      <c r="BOM72" s="2"/>
      <c r="BON72" s="2"/>
      <c r="BOO72" s="2"/>
      <c r="BOP72" s="2"/>
      <c r="BOQ72" s="2"/>
      <c r="BOR72" s="2"/>
      <c r="BOS72" s="2"/>
      <c r="BOT72" s="2"/>
      <c r="BOU72" s="2"/>
      <c r="BOV72" s="2"/>
      <c r="BOW72" s="2"/>
      <c r="BOX72" s="2"/>
      <c r="BOY72" s="2"/>
      <c r="BOZ72" s="2"/>
      <c r="BPA72" s="2"/>
      <c r="BPB72" s="2"/>
      <c r="BPC72" s="2"/>
      <c r="BPD72" s="2"/>
      <c r="BPE72" s="2"/>
      <c r="BPF72" s="2"/>
      <c r="BPG72" s="2"/>
      <c r="BPH72" s="2"/>
      <c r="BPI72" s="2"/>
      <c r="BPJ72" s="2"/>
      <c r="BPK72" s="2"/>
      <c r="BPL72" s="2"/>
      <c r="BPM72" s="2"/>
      <c r="BPN72" s="2"/>
      <c r="BPO72" s="2"/>
      <c r="BPP72" s="2"/>
      <c r="BPQ72" s="2"/>
      <c r="BPR72" s="2"/>
      <c r="BPS72" s="2"/>
      <c r="BPT72" s="2"/>
      <c r="BPU72" s="2"/>
      <c r="BPV72" s="2"/>
      <c r="BPW72" s="2"/>
      <c r="BPX72" s="2"/>
      <c r="BPY72" s="2"/>
      <c r="BPZ72" s="2"/>
      <c r="BQA72" s="2"/>
      <c r="BQB72" s="2"/>
      <c r="BQC72" s="2"/>
      <c r="BQD72" s="2"/>
      <c r="BQE72" s="2"/>
      <c r="BQF72" s="2"/>
      <c r="BQG72" s="2"/>
      <c r="BQH72" s="2"/>
      <c r="BQI72" s="2"/>
      <c r="BQJ72" s="2"/>
      <c r="BQK72" s="2"/>
      <c r="BQL72" s="2"/>
      <c r="BQM72" s="2"/>
      <c r="BQN72" s="2"/>
      <c r="BQO72" s="2"/>
      <c r="BQP72" s="2"/>
      <c r="BQQ72" s="2"/>
      <c r="BQR72" s="2"/>
      <c r="BQS72" s="2"/>
      <c r="BQT72" s="2"/>
      <c r="BQU72" s="2"/>
      <c r="BQV72" s="2"/>
      <c r="BQW72" s="2"/>
      <c r="BQX72" s="2"/>
      <c r="BQY72" s="2"/>
      <c r="BQZ72" s="2"/>
      <c r="BRA72" s="2"/>
      <c r="BRB72" s="2"/>
      <c r="BRC72" s="2"/>
      <c r="BRD72" s="2"/>
      <c r="BRE72" s="2"/>
      <c r="BRF72" s="2"/>
      <c r="BRG72" s="2"/>
      <c r="BRH72" s="2"/>
      <c r="BRI72" s="2"/>
      <c r="BRJ72" s="2"/>
      <c r="BRK72" s="2"/>
      <c r="BRL72" s="2"/>
      <c r="BRM72" s="2"/>
      <c r="BRN72" s="2"/>
      <c r="BRO72" s="2"/>
      <c r="BRP72" s="2"/>
      <c r="BRQ72" s="2"/>
      <c r="BRR72" s="2"/>
      <c r="BRS72" s="2"/>
      <c r="BRT72" s="2"/>
      <c r="BRU72" s="2"/>
      <c r="BRV72" s="2"/>
      <c r="BRW72" s="2"/>
      <c r="BRX72" s="2"/>
      <c r="BRY72" s="2"/>
      <c r="BRZ72" s="2"/>
      <c r="BSA72" s="2"/>
      <c r="BSB72" s="2"/>
      <c r="BSC72" s="2"/>
      <c r="BSD72" s="2"/>
      <c r="BSE72" s="2"/>
      <c r="BSF72" s="2"/>
      <c r="BSG72" s="2"/>
      <c r="BSH72" s="2"/>
      <c r="BSI72" s="2"/>
      <c r="BSJ72" s="2"/>
      <c r="BSK72" s="2"/>
      <c r="BSL72" s="2"/>
      <c r="BSM72" s="2"/>
      <c r="BSN72" s="2"/>
      <c r="BSO72" s="2"/>
      <c r="BSP72" s="2"/>
      <c r="BSQ72" s="2"/>
      <c r="BSR72" s="2"/>
      <c r="BSS72" s="2"/>
      <c r="BST72" s="2"/>
      <c r="BSU72" s="2"/>
      <c r="BSV72" s="2"/>
      <c r="BSW72" s="2"/>
      <c r="BSX72" s="2"/>
      <c r="BSY72" s="2"/>
      <c r="BSZ72" s="2"/>
      <c r="BTA72" s="2"/>
      <c r="BTB72" s="2"/>
      <c r="BTC72" s="2"/>
      <c r="BTD72" s="2"/>
      <c r="BTE72" s="2"/>
      <c r="BTF72" s="2"/>
      <c r="BTG72" s="2"/>
      <c r="BTH72" s="2"/>
      <c r="BTI72" s="2"/>
      <c r="BTJ72" s="2"/>
      <c r="BTK72" s="2"/>
      <c r="BTL72" s="2"/>
      <c r="BTM72" s="2"/>
      <c r="BTN72" s="2"/>
      <c r="BTO72" s="2"/>
      <c r="BTP72" s="2"/>
      <c r="BTQ72" s="2"/>
      <c r="BTR72" s="2"/>
      <c r="BTS72" s="2"/>
      <c r="BTT72" s="2"/>
      <c r="BTU72" s="2"/>
      <c r="BTV72" s="2"/>
      <c r="BTW72" s="2"/>
      <c r="BTX72" s="2"/>
      <c r="BTY72" s="2"/>
      <c r="BTZ72" s="2"/>
      <c r="BUA72" s="2"/>
      <c r="BUB72" s="2"/>
      <c r="BUC72" s="2"/>
      <c r="BUD72" s="2"/>
      <c r="BUE72" s="2"/>
      <c r="BUF72" s="2"/>
      <c r="BUG72" s="2"/>
      <c r="BUH72" s="2"/>
      <c r="BUI72" s="2"/>
      <c r="BUJ72" s="2"/>
      <c r="BUK72" s="2"/>
      <c r="BUL72" s="2"/>
      <c r="BUM72" s="2"/>
      <c r="BUN72" s="2"/>
      <c r="BUO72" s="2"/>
      <c r="BUP72" s="2"/>
      <c r="BUQ72" s="2"/>
      <c r="BUR72" s="2"/>
      <c r="BUS72" s="2"/>
      <c r="BUT72" s="2"/>
      <c r="BUU72" s="2"/>
      <c r="BUV72" s="2"/>
      <c r="BUW72" s="2"/>
      <c r="BUX72" s="2"/>
      <c r="BUY72" s="2"/>
      <c r="BUZ72" s="2"/>
      <c r="BVA72" s="2"/>
      <c r="BVB72" s="2"/>
      <c r="BVC72" s="2"/>
      <c r="BVD72" s="2"/>
      <c r="BVE72" s="2"/>
      <c r="BVF72" s="2"/>
      <c r="BVG72" s="2"/>
      <c r="BVH72" s="2"/>
      <c r="BVI72" s="2"/>
      <c r="BVJ72" s="2"/>
      <c r="BVK72" s="2"/>
      <c r="BVL72" s="2"/>
      <c r="BVM72" s="2"/>
      <c r="BVN72" s="2"/>
      <c r="BVO72" s="2"/>
      <c r="BVP72" s="2"/>
      <c r="BVQ72" s="2"/>
      <c r="BVR72" s="2"/>
      <c r="BVS72" s="2"/>
      <c r="BVT72" s="2"/>
      <c r="BVU72" s="2"/>
      <c r="BVV72" s="2"/>
      <c r="BVW72" s="2"/>
      <c r="BVX72" s="2"/>
      <c r="BVY72" s="2"/>
      <c r="BVZ72" s="2"/>
      <c r="BWA72" s="2"/>
      <c r="BWB72" s="2"/>
      <c r="BWC72" s="2"/>
      <c r="BWD72" s="2"/>
      <c r="BWE72" s="2"/>
      <c r="BWF72" s="2"/>
      <c r="BWG72" s="2"/>
      <c r="BWH72" s="2"/>
      <c r="BWI72" s="2"/>
      <c r="BWJ72" s="2"/>
      <c r="BWK72" s="2"/>
      <c r="BWL72" s="2"/>
      <c r="BWM72" s="2"/>
      <c r="BWN72" s="2"/>
      <c r="BWO72" s="2"/>
      <c r="BWP72" s="2"/>
      <c r="BWQ72" s="2"/>
      <c r="BWR72" s="2"/>
      <c r="BWS72" s="2"/>
      <c r="BWT72" s="2"/>
      <c r="BWU72" s="2"/>
      <c r="BWV72" s="2"/>
      <c r="BWW72" s="2"/>
      <c r="BWX72" s="2"/>
      <c r="BWY72" s="2"/>
      <c r="BWZ72" s="2"/>
      <c r="BXA72" s="2"/>
      <c r="BXB72" s="2"/>
      <c r="BXC72" s="2"/>
      <c r="BXD72" s="2"/>
      <c r="BXE72" s="2"/>
      <c r="BXF72" s="2"/>
      <c r="BXG72" s="2"/>
      <c r="BXH72" s="2"/>
      <c r="BXI72" s="2"/>
      <c r="BXJ72" s="2"/>
      <c r="BXK72" s="2"/>
      <c r="BXL72" s="2"/>
      <c r="BXM72" s="2"/>
      <c r="BXN72" s="2"/>
      <c r="BXO72" s="2"/>
      <c r="BXP72" s="2"/>
      <c r="BXQ72" s="2"/>
      <c r="BXR72" s="2"/>
      <c r="BXS72" s="2"/>
      <c r="BXT72" s="2"/>
      <c r="BXU72" s="2"/>
      <c r="BXV72" s="2"/>
      <c r="BXW72" s="2"/>
      <c r="BXX72" s="2"/>
      <c r="BXY72" s="2"/>
      <c r="BXZ72" s="2"/>
      <c r="BYA72" s="2"/>
      <c r="BYB72" s="2"/>
      <c r="BYC72" s="2"/>
      <c r="BYD72" s="2"/>
      <c r="BYE72" s="2"/>
      <c r="BYF72" s="2"/>
      <c r="BYG72" s="2"/>
      <c r="BYH72" s="2"/>
      <c r="BYI72" s="2"/>
      <c r="BYJ72" s="2"/>
      <c r="BYK72" s="2"/>
      <c r="BYL72" s="2"/>
      <c r="BYM72" s="2"/>
      <c r="BYN72" s="2"/>
      <c r="BYO72" s="2"/>
      <c r="BYP72" s="2"/>
      <c r="BYQ72" s="2"/>
      <c r="BYR72" s="2"/>
      <c r="BYS72" s="2"/>
      <c r="BYT72" s="2"/>
      <c r="BYU72" s="2"/>
      <c r="BYV72" s="2"/>
      <c r="BYW72" s="2"/>
      <c r="BYX72" s="2"/>
      <c r="BYY72" s="2"/>
      <c r="BYZ72" s="2"/>
      <c r="BZA72" s="2"/>
      <c r="BZB72" s="2"/>
      <c r="BZC72" s="2"/>
      <c r="BZD72" s="2"/>
      <c r="BZE72" s="2"/>
      <c r="BZF72" s="2"/>
      <c r="BZG72" s="2"/>
      <c r="BZH72" s="2"/>
      <c r="BZI72" s="2"/>
      <c r="BZJ72" s="2"/>
      <c r="BZK72" s="2"/>
      <c r="BZL72" s="2"/>
      <c r="BZM72" s="2"/>
      <c r="BZN72" s="2"/>
      <c r="BZO72" s="2"/>
      <c r="BZP72" s="2"/>
      <c r="BZQ72" s="2"/>
      <c r="BZR72" s="2"/>
      <c r="BZS72" s="2"/>
      <c r="BZT72" s="2"/>
      <c r="BZU72" s="2"/>
      <c r="BZV72" s="2"/>
      <c r="BZW72" s="2"/>
      <c r="BZX72" s="2"/>
      <c r="BZY72" s="2"/>
      <c r="BZZ72" s="2"/>
      <c r="CAA72" s="2"/>
      <c r="CAB72" s="2"/>
      <c r="CAC72" s="2"/>
      <c r="CAD72" s="2"/>
      <c r="CAE72" s="2"/>
      <c r="CAF72" s="2"/>
      <c r="CAG72" s="2"/>
      <c r="CAH72" s="2"/>
      <c r="CAI72" s="2"/>
      <c r="CAJ72" s="2"/>
      <c r="CAK72" s="2"/>
      <c r="CAL72" s="2"/>
      <c r="CAM72" s="2"/>
      <c r="CAN72" s="2"/>
      <c r="CAO72" s="2"/>
      <c r="CAP72" s="2"/>
      <c r="CAQ72" s="2"/>
      <c r="CAR72" s="2"/>
      <c r="CAS72" s="2"/>
      <c r="CAT72" s="2"/>
      <c r="CAU72" s="2"/>
      <c r="CAV72" s="2"/>
      <c r="CAW72" s="2"/>
      <c r="CAX72" s="2"/>
      <c r="CAY72" s="2"/>
      <c r="CAZ72" s="2"/>
      <c r="CBA72" s="2"/>
      <c r="CBB72" s="2"/>
      <c r="CBC72" s="2"/>
      <c r="CBD72" s="2"/>
      <c r="CBE72" s="2"/>
      <c r="CBF72" s="2"/>
      <c r="CBG72" s="2"/>
      <c r="CBH72" s="2"/>
      <c r="CBI72" s="2"/>
      <c r="CBJ72" s="2"/>
      <c r="CBK72" s="2"/>
      <c r="CBL72" s="2"/>
      <c r="CBM72" s="2"/>
      <c r="CBN72" s="2"/>
      <c r="CBO72" s="2"/>
      <c r="CBP72" s="2"/>
      <c r="CBQ72" s="2"/>
      <c r="CBR72" s="2"/>
      <c r="CBS72" s="2"/>
      <c r="CBT72" s="2"/>
      <c r="CBU72" s="2"/>
      <c r="CBV72" s="2"/>
      <c r="CBW72" s="2"/>
      <c r="CBX72" s="2"/>
      <c r="CBY72" s="2"/>
      <c r="CBZ72" s="2"/>
      <c r="CCA72" s="2"/>
      <c r="CCB72" s="2"/>
      <c r="CCC72" s="2"/>
      <c r="CCD72" s="2"/>
      <c r="CCE72" s="2"/>
      <c r="CCF72" s="2"/>
      <c r="CCG72" s="2"/>
      <c r="CCH72" s="2"/>
      <c r="CCI72" s="2"/>
      <c r="CCJ72" s="2"/>
      <c r="CCK72" s="2"/>
      <c r="CCL72" s="2"/>
      <c r="CCM72" s="2"/>
      <c r="CCN72" s="2"/>
      <c r="CCO72" s="2"/>
      <c r="CCP72" s="2"/>
      <c r="CCQ72" s="2"/>
      <c r="CCR72" s="2"/>
      <c r="CCS72" s="2"/>
      <c r="CCT72" s="2"/>
      <c r="CCU72" s="2"/>
      <c r="CCV72" s="2"/>
      <c r="CCW72" s="2"/>
      <c r="CCX72" s="2"/>
      <c r="CCY72" s="2"/>
      <c r="CCZ72" s="2"/>
      <c r="CDA72" s="2"/>
      <c r="CDB72" s="2"/>
      <c r="CDC72" s="2"/>
      <c r="CDD72" s="2"/>
      <c r="CDE72" s="2"/>
      <c r="CDF72" s="2"/>
      <c r="CDG72" s="2"/>
      <c r="CDH72" s="2"/>
      <c r="CDI72" s="2"/>
      <c r="CDJ72" s="2"/>
      <c r="CDK72" s="2"/>
      <c r="CDL72" s="2"/>
      <c r="CDM72" s="2"/>
      <c r="CDN72" s="2"/>
      <c r="CDO72" s="2"/>
      <c r="CDP72" s="2"/>
      <c r="CDQ72" s="2"/>
      <c r="CDR72" s="2"/>
      <c r="CDS72" s="2"/>
      <c r="CDT72" s="2"/>
      <c r="CDU72" s="2"/>
      <c r="CDV72" s="2"/>
      <c r="CDW72" s="2"/>
      <c r="CDX72" s="2"/>
      <c r="CDY72" s="2"/>
      <c r="CDZ72" s="2"/>
      <c r="CEA72" s="2"/>
      <c r="CEB72" s="2"/>
      <c r="CEC72" s="2"/>
      <c r="CED72" s="2"/>
      <c r="CEE72" s="2"/>
      <c r="CEF72" s="2"/>
      <c r="CEG72" s="2"/>
      <c r="CEH72" s="2"/>
      <c r="CEI72" s="2"/>
      <c r="CEJ72" s="2"/>
      <c r="CEK72" s="2"/>
      <c r="CEL72" s="2"/>
      <c r="CEM72" s="2"/>
      <c r="CEN72" s="2"/>
      <c r="CEO72" s="2"/>
      <c r="CEP72" s="2"/>
      <c r="CEQ72" s="2"/>
      <c r="CER72" s="2"/>
      <c r="CES72" s="2"/>
      <c r="CET72" s="2"/>
      <c r="CEU72" s="2"/>
      <c r="CEV72" s="2"/>
      <c r="CEW72" s="2"/>
      <c r="CEX72" s="2"/>
      <c r="CEY72" s="2"/>
      <c r="CEZ72" s="2"/>
      <c r="CFA72" s="2"/>
      <c r="CFB72" s="2"/>
      <c r="CFC72" s="2"/>
      <c r="CFD72" s="2"/>
      <c r="CFE72" s="2"/>
      <c r="CFF72" s="2"/>
      <c r="CFG72" s="2"/>
      <c r="CFH72" s="2"/>
      <c r="CFI72" s="2"/>
      <c r="CFJ72" s="2"/>
      <c r="CFK72" s="2"/>
      <c r="CFL72" s="2"/>
      <c r="CFM72" s="2"/>
      <c r="CFN72" s="2"/>
      <c r="CFO72" s="2"/>
      <c r="CFP72" s="2"/>
      <c r="CFQ72" s="2"/>
      <c r="CFR72" s="2"/>
      <c r="CFS72" s="2"/>
      <c r="CFT72" s="2"/>
      <c r="CFU72" s="2"/>
      <c r="CFV72" s="2"/>
      <c r="CFW72" s="2"/>
      <c r="CFX72" s="2"/>
      <c r="CFY72" s="2"/>
      <c r="CFZ72" s="2"/>
      <c r="CGA72" s="2"/>
      <c r="CGB72" s="2"/>
      <c r="CGC72" s="2"/>
      <c r="CGD72" s="2"/>
      <c r="CGE72" s="2"/>
      <c r="CGF72" s="2"/>
      <c r="CGG72" s="2"/>
      <c r="CGH72" s="2"/>
      <c r="CGI72" s="2"/>
      <c r="CGJ72" s="2"/>
      <c r="CGK72" s="2"/>
      <c r="CGL72" s="2"/>
      <c r="CGM72" s="2"/>
      <c r="CGN72" s="2"/>
      <c r="CGO72" s="2"/>
      <c r="CGP72" s="2"/>
      <c r="CGQ72" s="2"/>
      <c r="CGR72" s="2"/>
      <c r="CGS72" s="2"/>
      <c r="CGT72" s="2"/>
      <c r="CGU72" s="2"/>
      <c r="CGV72" s="2"/>
      <c r="CGW72" s="2"/>
      <c r="CGX72" s="2"/>
      <c r="CGY72" s="2"/>
      <c r="CGZ72" s="2"/>
      <c r="CHA72" s="2"/>
      <c r="CHB72" s="2"/>
      <c r="CHC72" s="2"/>
      <c r="CHD72" s="2"/>
      <c r="CHE72" s="2"/>
      <c r="CHF72" s="2"/>
      <c r="CHG72" s="2"/>
      <c r="CHH72" s="2"/>
      <c r="CHI72" s="2"/>
      <c r="CHJ72" s="2"/>
      <c r="CHK72" s="2"/>
      <c r="CHL72" s="2"/>
      <c r="CHM72" s="2"/>
      <c r="CHN72" s="2"/>
      <c r="CHO72" s="2"/>
      <c r="CHP72" s="2"/>
      <c r="CHQ72" s="2"/>
      <c r="CHR72" s="2"/>
      <c r="CHS72" s="2"/>
      <c r="CHT72" s="2"/>
      <c r="CHU72" s="2"/>
      <c r="CHV72" s="2"/>
      <c r="CHW72" s="2"/>
      <c r="CHX72" s="2"/>
      <c r="CHY72" s="2"/>
      <c r="CHZ72" s="2"/>
      <c r="CIA72" s="2"/>
      <c r="CIB72" s="2"/>
      <c r="CIC72" s="2"/>
      <c r="CID72" s="2"/>
      <c r="CIE72" s="2"/>
      <c r="CIF72" s="2"/>
      <c r="CIG72" s="2"/>
      <c r="CIH72" s="2"/>
      <c r="CII72" s="2"/>
      <c r="CIJ72" s="2"/>
      <c r="CIK72" s="2"/>
      <c r="CIL72" s="2"/>
      <c r="CIM72" s="2"/>
      <c r="CIN72" s="2"/>
      <c r="CIO72" s="2"/>
      <c r="CIP72" s="2"/>
      <c r="CIQ72" s="2"/>
      <c r="CIR72" s="2"/>
      <c r="CIS72" s="2"/>
      <c r="CIT72" s="2"/>
      <c r="CIU72" s="2"/>
      <c r="CIV72" s="2"/>
      <c r="CIW72" s="2"/>
      <c r="CIX72" s="2"/>
      <c r="CIY72" s="2"/>
      <c r="CIZ72" s="2"/>
      <c r="CJA72" s="2"/>
      <c r="CJB72" s="2"/>
      <c r="CJC72" s="2"/>
      <c r="CJD72" s="2"/>
      <c r="CJE72" s="2"/>
      <c r="CJF72" s="2"/>
      <c r="CJG72" s="2"/>
      <c r="CJH72" s="2"/>
      <c r="CJI72" s="2"/>
      <c r="CJJ72" s="2"/>
      <c r="CJK72" s="2"/>
      <c r="CJL72" s="2"/>
      <c r="CJM72" s="2"/>
      <c r="CJN72" s="2"/>
      <c r="CJO72" s="2"/>
      <c r="CJP72" s="2"/>
      <c r="CJQ72" s="2"/>
      <c r="CJR72" s="2"/>
      <c r="CJS72" s="2"/>
      <c r="CJT72" s="2"/>
      <c r="CJU72" s="2"/>
      <c r="CJV72" s="2"/>
      <c r="CJW72" s="2"/>
      <c r="CJX72" s="2"/>
      <c r="CJY72" s="2"/>
      <c r="CJZ72" s="2"/>
      <c r="CKA72" s="2"/>
      <c r="CKB72" s="2"/>
      <c r="CKC72" s="2"/>
      <c r="CKD72" s="2"/>
      <c r="CKE72" s="2"/>
      <c r="CKF72" s="2"/>
      <c r="CKG72" s="2"/>
      <c r="CKH72" s="2"/>
      <c r="CKI72" s="2"/>
      <c r="CKJ72" s="2"/>
      <c r="CKK72" s="2"/>
      <c r="CKL72" s="2"/>
      <c r="CKM72" s="2"/>
      <c r="CKN72" s="2"/>
      <c r="CKO72" s="2"/>
      <c r="CKP72" s="2"/>
      <c r="CKQ72" s="2"/>
      <c r="CKR72" s="2"/>
      <c r="CKS72" s="2"/>
      <c r="CKT72" s="2"/>
      <c r="CKU72" s="2"/>
      <c r="CKV72" s="2"/>
      <c r="CKW72" s="2"/>
      <c r="CKX72" s="2"/>
      <c r="CKY72" s="2"/>
      <c r="CKZ72" s="2"/>
      <c r="CLA72" s="2"/>
      <c r="CLB72" s="2"/>
      <c r="CLC72" s="2"/>
      <c r="CLD72" s="2"/>
      <c r="CLE72" s="2"/>
      <c r="CLF72" s="2"/>
      <c r="CLG72" s="2"/>
      <c r="CLH72" s="2"/>
      <c r="CLI72" s="2"/>
      <c r="CLJ72" s="2"/>
      <c r="CLK72" s="2"/>
      <c r="CLL72" s="2"/>
      <c r="CLM72" s="2"/>
      <c r="CLN72" s="2"/>
      <c r="CLO72" s="2"/>
      <c r="CLP72" s="2"/>
      <c r="CLQ72" s="2"/>
      <c r="CLR72" s="2"/>
      <c r="CLS72" s="2"/>
      <c r="CLT72" s="2"/>
      <c r="CLU72" s="2"/>
      <c r="CLV72" s="2"/>
      <c r="CLW72" s="2"/>
      <c r="CLX72" s="2"/>
      <c r="CLY72" s="2"/>
      <c r="CLZ72" s="2"/>
      <c r="CMA72" s="2"/>
      <c r="CMB72" s="2"/>
      <c r="CMC72" s="2"/>
      <c r="CMD72" s="2"/>
      <c r="CME72" s="2"/>
      <c r="CMF72" s="2"/>
      <c r="CMG72" s="2"/>
      <c r="CMH72" s="2"/>
      <c r="CMI72" s="2"/>
      <c r="CMJ72" s="2"/>
      <c r="CMK72" s="2"/>
      <c r="CML72" s="2"/>
      <c r="CMM72" s="2"/>
      <c r="CMN72" s="2"/>
      <c r="CMO72" s="2"/>
      <c r="CMP72" s="2"/>
      <c r="CMQ72" s="2"/>
      <c r="CMR72" s="2"/>
      <c r="CMS72" s="2"/>
      <c r="CMT72" s="2"/>
      <c r="CMU72" s="2"/>
      <c r="CMV72" s="2"/>
      <c r="CMW72" s="2"/>
      <c r="CMX72" s="2"/>
      <c r="CMY72" s="2"/>
      <c r="CMZ72" s="2"/>
      <c r="CNA72" s="2"/>
      <c r="CNB72" s="2"/>
      <c r="CNC72" s="2"/>
      <c r="CND72" s="2"/>
      <c r="CNE72" s="2"/>
      <c r="CNF72" s="2"/>
      <c r="CNG72" s="2"/>
      <c r="CNH72" s="2"/>
      <c r="CNI72" s="2"/>
      <c r="CNJ72" s="2"/>
      <c r="CNK72" s="2"/>
      <c r="CNL72" s="2"/>
      <c r="CNM72" s="2"/>
      <c r="CNN72" s="2"/>
      <c r="CNO72" s="2"/>
      <c r="CNP72" s="2"/>
      <c r="CNQ72" s="2"/>
      <c r="CNR72" s="2"/>
      <c r="CNS72" s="2"/>
      <c r="CNT72" s="2"/>
      <c r="CNU72" s="2"/>
      <c r="CNV72" s="2"/>
      <c r="CNW72" s="2"/>
      <c r="CNX72" s="2"/>
      <c r="CNY72" s="2"/>
      <c r="CNZ72" s="2"/>
      <c r="COA72" s="2"/>
      <c r="COB72" s="2"/>
      <c r="COC72" s="2"/>
      <c r="COD72" s="2"/>
      <c r="COE72" s="2"/>
      <c r="COF72" s="2"/>
      <c r="COG72" s="2"/>
      <c r="COH72" s="2"/>
      <c r="COI72" s="2"/>
      <c r="COJ72" s="2"/>
      <c r="COK72" s="2"/>
      <c r="COL72" s="2"/>
      <c r="COM72" s="2"/>
      <c r="CON72" s="2"/>
      <c r="COO72" s="2"/>
      <c r="COP72" s="2"/>
      <c r="COQ72" s="2"/>
      <c r="COR72" s="2"/>
      <c r="COS72" s="2"/>
      <c r="COT72" s="2"/>
      <c r="COU72" s="2"/>
      <c r="COV72" s="2"/>
      <c r="COW72" s="2"/>
      <c r="COX72" s="2"/>
      <c r="COY72" s="2"/>
      <c r="COZ72" s="2"/>
      <c r="CPA72" s="2"/>
      <c r="CPB72" s="2"/>
      <c r="CPC72" s="2"/>
      <c r="CPD72" s="2"/>
      <c r="CPE72" s="2"/>
      <c r="CPF72" s="2"/>
      <c r="CPG72" s="2"/>
      <c r="CPH72" s="2"/>
      <c r="CPI72" s="2"/>
      <c r="CPJ72" s="2"/>
      <c r="CPK72" s="2"/>
      <c r="CPL72" s="2"/>
      <c r="CPM72" s="2"/>
      <c r="CPN72" s="2"/>
      <c r="CPO72" s="2"/>
      <c r="CPP72" s="2"/>
      <c r="CPQ72" s="2"/>
      <c r="CPR72" s="2"/>
      <c r="CPS72" s="2"/>
      <c r="CPT72" s="2"/>
      <c r="CPU72" s="2"/>
      <c r="CPV72" s="2"/>
      <c r="CPW72" s="2"/>
      <c r="CPX72" s="2"/>
      <c r="CPY72" s="2"/>
      <c r="CPZ72" s="2"/>
      <c r="CQA72" s="2"/>
      <c r="CQB72" s="2"/>
      <c r="CQC72" s="2"/>
      <c r="CQD72" s="2"/>
      <c r="CQE72" s="2"/>
      <c r="CQF72" s="2"/>
      <c r="CQG72" s="2"/>
      <c r="CQH72" s="2"/>
      <c r="CQI72" s="2"/>
      <c r="CQJ72" s="2"/>
      <c r="CQK72" s="2"/>
      <c r="CQL72" s="2"/>
      <c r="CQM72" s="2"/>
      <c r="CQN72" s="2"/>
      <c r="CQO72" s="2"/>
      <c r="CQP72" s="2"/>
      <c r="CQQ72" s="2"/>
      <c r="CQR72" s="2"/>
      <c r="CQS72" s="2"/>
      <c r="CQT72" s="2"/>
      <c r="CQU72" s="2"/>
      <c r="CQV72" s="2"/>
      <c r="CQW72" s="2"/>
      <c r="CQX72" s="2"/>
      <c r="CQY72" s="2"/>
      <c r="CQZ72" s="2"/>
      <c r="CRA72" s="2"/>
      <c r="CRB72" s="2"/>
      <c r="CRC72" s="2"/>
      <c r="CRD72" s="2"/>
      <c r="CRE72" s="2"/>
      <c r="CRF72" s="2"/>
      <c r="CRG72" s="2"/>
      <c r="CRH72" s="2"/>
      <c r="CRI72" s="2"/>
      <c r="CRJ72" s="2"/>
      <c r="CRK72" s="2"/>
      <c r="CRL72" s="2"/>
      <c r="CRM72" s="2"/>
      <c r="CRN72" s="2"/>
      <c r="CRO72" s="2"/>
      <c r="CRP72" s="2"/>
      <c r="CRQ72" s="2"/>
      <c r="CRR72" s="2"/>
      <c r="CRS72" s="2"/>
      <c r="CRT72" s="2"/>
      <c r="CRU72" s="2"/>
      <c r="CRV72" s="2"/>
      <c r="CRW72" s="2"/>
      <c r="CRX72" s="2"/>
      <c r="CRY72" s="2"/>
      <c r="CRZ72" s="2"/>
      <c r="CSA72" s="2"/>
      <c r="CSB72" s="2"/>
      <c r="CSC72" s="2"/>
      <c r="CSD72" s="2"/>
      <c r="CSE72" s="2"/>
      <c r="CSF72" s="2"/>
      <c r="CSG72" s="2"/>
      <c r="CSH72" s="2"/>
      <c r="CSI72" s="2"/>
      <c r="CSJ72" s="2"/>
      <c r="CSK72" s="2"/>
      <c r="CSL72" s="2"/>
      <c r="CSM72" s="2"/>
      <c r="CSN72" s="2"/>
      <c r="CSO72" s="2"/>
      <c r="CSP72" s="2"/>
      <c r="CSQ72" s="2"/>
      <c r="CSR72" s="2"/>
      <c r="CSS72" s="2"/>
      <c r="CST72" s="2"/>
      <c r="CSU72" s="2"/>
      <c r="CSV72" s="2"/>
      <c r="CSW72" s="2"/>
      <c r="CSX72" s="2"/>
      <c r="CSY72" s="2"/>
      <c r="CSZ72" s="2"/>
      <c r="CTA72" s="2"/>
      <c r="CTB72" s="2"/>
      <c r="CTC72" s="2"/>
      <c r="CTD72" s="2"/>
      <c r="CTE72" s="2"/>
      <c r="CTF72" s="2"/>
      <c r="CTG72" s="2"/>
      <c r="CTH72" s="2"/>
      <c r="CTI72" s="2"/>
      <c r="CTJ72" s="2"/>
      <c r="CTK72" s="2"/>
      <c r="CTL72" s="2"/>
      <c r="CTM72" s="2"/>
      <c r="CTN72" s="2"/>
      <c r="CTO72" s="2"/>
      <c r="CTP72" s="2"/>
      <c r="CTQ72" s="2"/>
      <c r="CTR72" s="2"/>
      <c r="CTS72" s="2"/>
      <c r="CTT72" s="2"/>
      <c r="CTU72" s="2"/>
      <c r="CTV72" s="2"/>
      <c r="CTW72" s="2"/>
      <c r="CTX72" s="2"/>
      <c r="CTY72" s="2"/>
      <c r="CTZ72" s="2"/>
      <c r="CUA72" s="2"/>
      <c r="CUB72" s="2"/>
      <c r="CUC72" s="2"/>
      <c r="CUD72" s="2"/>
      <c r="CUE72" s="2"/>
      <c r="CUF72" s="2"/>
      <c r="CUG72" s="2"/>
      <c r="CUH72" s="2"/>
      <c r="CUI72" s="2"/>
      <c r="CUJ72" s="2"/>
      <c r="CUK72" s="2"/>
      <c r="CUL72" s="2"/>
      <c r="CUM72" s="2"/>
      <c r="CUN72" s="2"/>
      <c r="CUO72" s="2"/>
      <c r="CUP72" s="2"/>
      <c r="CUQ72" s="2"/>
      <c r="CUR72" s="2"/>
      <c r="CUS72" s="2"/>
      <c r="CUT72" s="2"/>
      <c r="CUU72" s="2"/>
      <c r="CUV72" s="2"/>
      <c r="CUW72" s="2"/>
      <c r="CUX72" s="2"/>
      <c r="CUY72" s="2"/>
      <c r="CUZ72" s="2"/>
      <c r="CVA72" s="2"/>
      <c r="CVB72" s="2"/>
      <c r="CVC72" s="2"/>
      <c r="CVD72" s="2"/>
      <c r="CVE72" s="2"/>
      <c r="CVF72" s="2"/>
      <c r="CVG72" s="2"/>
      <c r="CVH72" s="2"/>
      <c r="CVI72" s="2"/>
      <c r="CVJ72" s="2"/>
      <c r="CVK72" s="2"/>
      <c r="CVL72" s="2"/>
      <c r="CVM72" s="2"/>
      <c r="CVN72" s="2"/>
      <c r="CVO72" s="2"/>
      <c r="CVP72" s="2"/>
      <c r="CVQ72" s="2"/>
      <c r="CVR72" s="2"/>
      <c r="CVS72" s="2"/>
      <c r="CVT72" s="2"/>
      <c r="CVU72" s="2"/>
      <c r="CVV72" s="2"/>
      <c r="CVW72" s="2"/>
      <c r="CVX72" s="2"/>
      <c r="CVY72" s="2"/>
      <c r="CVZ72" s="2"/>
      <c r="CWA72" s="2"/>
      <c r="CWB72" s="2"/>
      <c r="CWC72" s="2"/>
      <c r="CWD72" s="2"/>
      <c r="CWE72" s="2"/>
      <c r="CWF72" s="2"/>
      <c r="CWG72" s="2"/>
      <c r="CWH72" s="2"/>
      <c r="CWI72" s="2"/>
      <c r="CWJ72" s="2"/>
      <c r="CWK72" s="2"/>
      <c r="CWL72" s="2"/>
      <c r="CWM72" s="2"/>
      <c r="CWN72" s="2"/>
      <c r="CWO72" s="2"/>
      <c r="CWP72" s="2"/>
      <c r="CWQ72" s="2"/>
      <c r="CWR72" s="2"/>
      <c r="CWS72" s="2"/>
      <c r="CWT72" s="2"/>
      <c r="CWU72" s="2"/>
      <c r="CWV72" s="2"/>
      <c r="CWW72" s="2"/>
      <c r="CWX72" s="2"/>
      <c r="CWY72" s="2"/>
      <c r="CWZ72" s="2"/>
      <c r="CXA72" s="2"/>
      <c r="CXB72" s="2"/>
      <c r="CXC72" s="2"/>
      <c r="CXD72" s="2"/>
      <c r="CXE72" s="2"/>
      <c r="CXF72" s="2"/>
      <c r="CXG72" s="2"/>
      <c r="CXH72" s="2"/>
      <c r="CXI72" s="2"/>
      <c r="CXJ72" s="2"/>
      <c r="CXK72" s="2"/>
      <c r="CXL72" s="2"/>
      <c r="CXM72" s="2"/>
      <c r="CXN72" s="2"/>
      <c r="CXO72" s="2"/>
      <c r="CXP72" s="2"/>
      <c r="CXQ72" s="2"/>
      <c r="CXR72" s="2"/>
      <c r="CXS72" s="2"/>
      <c r="CXT72" s="2"/>
      <c r="CXU72" s="2"/>
      <c r="CXV72" s="2"/>
      <c r="CXW72" s="2"/>
      <c r="CXX72" s="2"/>
      <c r="CXY72" s="2"/>
      <c r="CXZ72" s="2"/>
      <c r="CYA72" s="2"/>
      <c r="CYB72" s="2"/>
      <c r="CYC72" s="2"/>
      <c r="CYD72" s="2"/>
      <c r="CYE72" s="2"/>
      <c r="CYF72" s="2"/>
      <c r="CYG72" s="2"/>
      <c r="CYH72" s="2"/>
      <c r="CYI72" s="2"/>
      <c r="CYJ72" s="2"/>
      <c r="CYK72" s="2"/>
      <c r="CYL72" s="2"/>
      <c r="CYM72" s="2"/>
      <c r="CYN72" s="2"/>
      <c r="CYO72" s="2"/>
      <c r="CYP72" s="2"/>
      <c r="CYQ72" s="2"/>
      <c r="CYR72" s="2"/>
      <c r="CYS72" s="2"/>
      <c r="CYT72" s="2"/>
      <c r="CYU72" s="2"/>
      <c r="CYV72" s="2"/>
      <c r="CYW72" s="2"/>
      <c r="CYX72" s="2"/>
      <c r="CYY72" s="2"/>
      <c r="CYZ72" s="2"/>
      <c r="CZA72" s="2"/>
      <c r="CZB72" s="2"/>
      <c r="CZC72" s="2"/>
      <c r="CZD72" s="2"/>
      <c r="CZE72" s="2"/>
      <c r="CZF72" s="2"/>
      <c r="CZG72" s="2"/>
      <c r="CZH72" s="2"/>
      <c r="CZI72" s="2"/>
      <c r="CZJ72" s="2"/>
      <c r="CZK72" s="2"/>
      <c r="CZL72" s="2"/>
      <c r="CZM72" s="2"/>
      <c r="CZN72" s="2"/>
      <c r="CZO72" s="2"/>
      <c r="CZP72" s="2"/>
      <c r="CZQ72" s="2"/>
      <c r="CZR72" s="2"/>
      <c r="CZS72" s="2"/>
      <c r="CZT72" s="2"/>
      <c r="CZU72" s="2"/>
      <c r="CZV72" s="2"/>
      <c r="CZW72" s="2"/>
      <c r="CZX72" s="2"/>
      <c r="CZY72" s="2"/>
      <c r="CZZ72" s="2"/>
      <c r="DAA72" s="2"/>
      <c r="DAB72" s="2"/>
      <c r="DAC72" s="2"/>
      <c r="DAD72" s="2"/>
      <c r="DAE72" s="2"/>
      <c r="DAF72" s="2"/>
      <c r="DAG72" s="2"/>
      <c r="DAH72" s="2"/>
      <c r="DAI72" s="2"/>
      <c r="DAJ72" s="2"/>
      <c r="DAK72" s="2"/>
      <c r="DAL72" s="2"/>
      <c r="DAM72" s="2"/>
      <c r="DAN72" s="2"/>
      <c r="DAO72" s="2"/>
      <c r="DAP72" s="2"/>
      <c r="DAQ72" s="2"/>
      <c r="DAR72" s="2"/>
      <c r="DAS72" s="2"/>
      <c r="DAT72" s="2"/>
      <c r="DAU72" s="2"/>
      <c r="DAV72" s="2"/>
      <c r="DAW72" s="2"/>
      <c r="DAX72" s="2"/>
      <c r="DAY72" s="2"/>
      <c r="DAZ72" s="2"/>
      <c r="DBA72" s="2"/>
      <c r="DBB72" s="2"/>
      <c r="DBC72" s="2"/>
      <c r="DBD72" s="2"/>
      <c r="DBE72" s="2"/>
      <c r="DBF72" s="2"/>
      <c r="DBG72" s="2"/>
      <c r="DBH72" s="2"/>
      <c r="DBI72" s="2"/>
      <c r="DBJ72" s="2"/>
      <c r="DBK72" s="2"/>
      <c r="DBL72" s="2"/>
      <c r="DBM72" s="2"/>
      <c r="DBN72" s="2"/>
      <c r="DBO72" s="2"/>
      <c r="DBP72" s="2"/>
      <c r="DBQ72" s="2"/>
      <c r="DBR72" s="2"/>
      <c r="DBS72" s="2"/>
      <c r="DBT72" s="2"/>
      <c r="DBU72" s="2"/>
      <c r="DBV72" s="2"/>
      <c r="DBW72" s="2"/>
      <c r="DBX72" s="2"/>
      <c r="DBY72" s="2"/>
      <c r="DBZ72" s="2"/>
      <c r="DCA72" s="2"/>
      <c r="DCB72" s="2"/>
      <c r="DCC72" s="2"/>
      <c r="DCD72" s="2"/>
      <c r="DCE72" s="2"/>
      <c r="DCF72" s="2"/>
      <c r="DCG72" s="2"/>
      <c r="DCH72" s="2"/>
      <c r="DCI72" s="2"/>
      <c r="DCJ72" s="2"/>
      <c r="DCK72" s="2"/>
      <c r="DCL72" s="2"/>
      <c r="DCM72" s="2"/>
      <c r="DCN72" s="2"/>
      <c r="DCO72" s="2"/>
      <c r="DCP72" s="2"/>
      <c r="DCQ72" s="2"/>
      <c r="DCR72" s="2"/>
      <c r="DCS72" s="2"/>
      <c r="DCT72" s="2"/>
      <c r="DCU72" s="2"/>
      <c r="DCV72" s="2"/>
      <c r="DCW72" s="2"/>
      <c r="DCX72" s="2"/>
      <c r="DCY72" s="2"/>
      <c r="DCZ72" s="2"/>
      <c r="DDA72" s="2"/>
      <c r="DDB72" s="2"/>
      <c r="DDC72" s="2"/>
      <c r="DDD72" s="2"/>
      <c r="DDE72" s="2"/>
      <c r="DDF72" s="2"/>
      <c r="DDG72" s="2"/>
      <c r="DDH72" s="2"/>
      <c r="DDI72" s="2"/>
      <c r="DDJ72" s="2"/>
      <c r="DDK72" s="2"/>
      <c r="DDL72" s="2"/>
      <c r="DDM72" s="2"/>
      <c r="DDN72" s="2"/>
      <c r="DDO72" s="2"/>
      <c r="DDP72" s="2"/>
      <c r="DDQ72" s="2"/>
      <c r="DDR72" s="2"/>
      <c r="DDS72" s="2"/>
      <c r="DDT72" s="2"/>
      <c r="DDU72" s="2"/>
      <c r="DDV72" s="2"/>
      <c r="DDW72" s="2"/>
      <c r="DDX72" s="2"/>
      <c r="DDY72" s="2"/>
      <c r="DDZ72" s="2"/>
      <c r="DEA72" s="2"/>
      <c r="DEB72" s="2"/>
      <c r="DEC72" s="2"/>
      <c r="DED72" s="2"/>
      <c r="DEE72" s="2"/>
      <c r="DEF72" s="2"/>
      <c r="DEG72" s="2"/>
      <c r="DEH72" s="2"/>
      <c r="DEI72" s="2"/>
      <c r="DEJ72" s="2"/>
      <c r="DEK72" s="2"/>
      <c r="DEL72" s="2"/>
      <c r="DEM72" s="2"/>
      <c r="DEN72" s="2"/>
      <c r="DEO72" s="2"/>
      <c r="DEP72" s="2"/>
      <c r="DEQ72" s="2"/>
      <c r="DER72" s="2"/>
      <c r="DES72" s="2"/>
      <c r="DET72" s="2"/>
      <c r="DEU72" s="2"/>
      <c r="DEV72" s="2"/>
      <c r="DEW72" s="2"/>
      <c r="DEX72" s="2"/>
      <c r="DEY72" s="2"/>
      <c r="DEZ72" s="2"/>
      <c r="DFA72" s="2"/>
      <c r="DFB72" s="2"/>
      <c r="DFC72" s="2"/>
      <c r="DFD72" s="2"/>
      <c r="DFE72" s="2"/>
      <c r="DFF72" s="2"/>
      <c r="DFG72" s="2"/>
      <c r="DFH72" s="2"/>
      <c r="DFI72" s="2"/>
      <c r="DFJ72" s="2"/>
      <c r="DFK72" s="2"/>
      <c r="DFL72" s="2"/>
      <c r="DFM72" s="2"/>
      <c r="DFN72" s="2"/>
      <c r="DFO72" s="2"/>
      <c r="DFP72" s="2"/>
      <c r="DFQ72" s="2"/>
      <c r="DFR72" s="2"/>
      <c r="DFS72" s="2"/>
      <c r="DFT72" s="2"/>
      <c r="DFU72" s="2"/>
      <c r="DFV72" s="2"/>
      <c r="DFW72" s="2"/>
      <c r="DFX72" s="2"/>
      <c r="DFY72" s="2"/>
      <c r="DFZ72" s="2"/>
      <c r="DGA72" s="2"/>
      <c r="DGB72" s="2"/>
      <c r="DGC72" s="2"/>
      <c r="DGD72" s="2"/>
      <c r="DGE72" s="2"/>
      <c r="DGF72" s="2"/>
      <c r="DGG72" s="2"/>
      <c r="DGH72" s="2"/>
      <c r="DGI72" s="2"/>
      <c r="DGJ72" s="2"/>
      <c r="DGK72" s="2"/>
      <c r="DGL72" s="2"/>
      <c r="DGM72" s="2"/>
      <c r="DGN72" s="2"/>
      <c r="DGO72" s="2"/>
      <c r="DGP72" s="2"/>
      <c r="DGQ72" s="2"/>
      <c r="DGR72" s="2"/>
      <c r="DGS72" s="2"/>
      <c r="DGT72" s="2"/>
      <c r="DGU72" s="2"/>
      <c r="DGV72" s="2"/>
      <c r="DGW72" s="2"/>
      <c r="DGX72" s="2"/>
      <c r="DGY72" s="2"/>
      <c r="DGZ72" s="2"/>
      <c r="DHA72" s="2"/>
      <c r="DHB72" s="2"/>
      <c r="DHC72" s="2"/>
      <c r="DHD72" s="2"/>
      <c r="DHE72" s="2"/>
      <c r="DHF72" s="2"/>
      <c r="DHG72" s="2"/>
      <c r="DHH72" s="2"/>
      <c r="DHI72" s="2"/>
      <c r="DHJ72" s="2"/>
      <c r="DHK72" s="2"/>
      <c r="DHL72" s="2"/>
      <c r="DHM72" s="2"/>
      <c r="DHN72" s="2"/>
      <c r="DHO72" s="2"/>
      <c r="DHP72" s="2"/>
      <c r="DHQ72" s="2"/>
      <c r="DHR72" s="2"/>
      <c r="DHS72" s="2"/>
      <c r="DHT72" s="2"/>
      <c r="DHU72" s="2"/>
      <c r="DHV72" s="2"/>
      <c r="DHW72" s="2"/>
      <c r="DHX72" s="2"/>
      <c r="DHY72" s="2"/>
      <c r="DHZ72" s="2"/>
      <c r="DIA72" s="2"/>
      <c r="DIB72" s="2"/>
      <c r="DIC72" s="2"/>
      <c r="DID72" s="2"/>
      <c r="DIE72" s="2"/>
      <c r="DIF72" s="2"/>
      <c r="DIG72" s="2"/>
      <c r="DIH72" s="2"/>
      <c r="DII72" s="2"/>
      <c r="DIJ72" s="2"/>
      <c r="DIK72" s="2"/>
      <c r="DIL72" s="2"/>
      <c r="DIM72" s="2"/>
      <c r="DIN72" s="2"/>
      <c r="DIO72" s="2"/>
      <c r="DIP72" s="2"/>
      <c r="DIQ72" s="2"/>
      <c r="DIR72" s="2"/>
      <c r="DIS72" s="2"/>
      <c r="DIT72" s="2"/>
      <c r="DIU72" s="2"/>
      <c r="DIV72" s="2"/>
      <c r="DIW72" s="2"/>
      <c r="DIX72" s="2"/>
      <c r="DIY72" s="2"/>
      <c r="DIZ72" s="2"/>
      <c r="DJA72" s="2"/>
      <c r="DJB72" s="2"/>
      <c r="DJC72" s="2"/>
      <c r="DJD72" s="2"/>
      <c r="DJE72" s="2"/>
      <c r="DJF72" s="2"/>
      <c r="DJG72" s="2"/>
      <c r="DJH72" s="2"/>
      <c r="DJI72" s="2"/>
      <c r="DJJ72" s="2"/>
      <c r="DJK72" s="2"/>
      <c r="DJL72" s="2"/>
      <c r="DJM72" s="2"/>
      <c r="DJN72" s="2"/>
      <c r="DJO72" s="2"/>
      <c r="DJP72" s="2"/>
      <c r="DJQ72" s="2"/>
      <c r="DJR72" s="2"/>
      <c r="DJS72" s="2"/>
      <c r="DJT72" s="2"/>
      <c r="DJU72" s="2"/>
      <c r="DJV72" s="2"/>
      <c r="DJW72" s="2"/>
      <c r="DJX72" s="2"/>
      <c r="DJY72" s="2"/>
      <c r="DJZ72" s="2"/>
      <c r="DKA72" s="2"/>
      <c r="DKB72" s="2"/>
      <c r="DKC72" s="2"/>
      <c r="DKD72" s="2"/>
      <c r="DKE72" s="2"/>
      <c r="DKF72" s="2"/>
      <c r="DKG72" s="2"/>
      <c r="DKH72" s="2"/>
      <c r="DKI72" s="2"/>
      <c r="DKJ72" s="2"/>
      <c r="DKK72" s="2"/>
      <c r="DKL72" s="2"/>
      <c r="DKM72" s="2"/>
      <c r="DKN72" s="2"/>
      <c r="DKO72" s="2"/>
      <c r="DKP72" s="2"/>
      <c r="DKQ72" s="2"/>
      <c r="DKR72" s="2"/>
      <c r="DKS72" s="2"/>
      <c r="DKT72" s="2"/>
      <c r="DKU72" s="2"/>
      <c r="DKV72" s="2"/>
      <c r="DKW72" s="2"/>
      <c r="DKX72" s="2"/>
      <c r="DKY72" s="2"/>
      <c r="DKZ72" s="2"/>
      <c r="DLA72" s="2"/>
      <c r="DLB72" s="2"/>
      <c r="DLC72" s="2"/>
      <c r="DLD72" s="2"/>
      <c r="DLE72" s="2"/>
      <c r="DLF72" s="2"/>
      <c r="DLG72" s="2"/>
      <c r="DLH72" s="2"/>
      <c r="DLI72" s="2"/>
      <c r="DLJ72" s="2"/>
      <c r="DLK72" s="2"/>
      <c r="DLL72" s="2"/>
      <c r="DLM72" s="2"/>
      <c r="DLN72" s="2"/>
      <c r="DLO72" s="2"/>
      <c r="DLP72" s="2"/>
      <c r="DLQ72" s="2"/>
      <c r="DLR72" s="2"/>
      <c r="DLS72" s="2"/>
      <c r="DLT72" s="2"/>
      <c r="DLU72" s="2"/>
      <c r="DLV72" s="2"/>
      <c r="DLW72" s="2"/>
      <c r="DLX72" s="2"/>
      <c r="DLY72" s="2"/>
      <c r="DLZ72" s="2"/>
      <c r="DMA72" s="2"/>
      <c r="DMB72" s="2"/>
      <c r="DMC72" s="2"/>
      <c r="DMD72" s="2"/>
      <c r="DME72" s="2"/>
      <c r="DMF72" s="2"/>
      <c r="DMG72" s="2"/>
      <c r="DMH72" s="2"/>
      <c r="DMI72" s="2"/>
      <c r="DMJ72" s="2"/>
      <c r="DMK72" s="2"/>
      <c r="DML72" s="2"/>
      <c r="DMM72" s="2"/>
      <c r="DMN72" s="2"/>
      <c r="DMO72" s="2"/>
      <c r="DMP72" s="2"/>
      <c r="DMQ72" s="2"/>
      <c r="DMR72" s="2"/>
      <c r="DMS72" s="2"/>
      <c r="DMT72" s="2"/>
      <c r="DMU72" s="2"/>
      <c r="DMV72" s="2"/>
      <c r="DMW72" s="2"/>
      <c r="DMX72" s="2"/>
      <c r="DMY72" s="2"/>
      <c r="DMZ72" s="2"/>
      <c r="DNA72" s="2"/>
      <c r="DNB72" s="2"/>
      <c r="DNC72" s="2"/>
      <c r="DND72" s="2"/>
      <c r="DNE72" s="2"/>
      <c r="DNF72" s="2"/>
      <c r="DNG72" s="2"/>
      <c r="DNH72" s="2"/>
      <c r="DNI72" s="2"/>
      <c r="DNJ72" s="2"/>
      <c r="DNK72" s="2"/>
      <c r="DNL72" s="2"/>
      <c r="DNM72" s="2"/>
      <c r="DNN72" s="2"/>
      <c r="DNO72" s="2"/>
      <c r="DNP72" s="2"/>
      <c r="DNQ72" s="2"/>
      <c r="DNR72" s="2"/>
      <c r="DNS72" s="2"/>
      <c r="DNT72" s="2"/>
      <c r="DNU72" s="2"/>
      <c r="DNV72" s="2"/>
      <c r="DNW72" s="2"/>
      <c r="DNX72" s="2"/>
      <c r="DNY72" s="2"/>
      <c r="DNZ72" s="2"/>
      <c r="DOA72" s="2"/>
      <c r="DOB72" s="2"/>
      <c r="DOC72" s="2"/>
      <c r="DOD72" s="2"/>
      <c r="DOE72" s="2"/>
      <c r="DOF72" s="2"/>
      <c r="DOG72" s="2"/>
      <c r="DOH72" s="2"/>
      <c r="DOI72" s="2"/>
      <c r="DOJ72" s="2"/>
      <c r="DOK72" s="2"/>
      <c r="DOL72" s="2"/>
      <c r="DOM72" s="2"/>
      <c r="DON72" s="2"/>
      <c r="DOO72" s="2"/>
      <c r="DOP72" s="2"/>
      <c r="DOQ72" s="2"/>
      <c r="DOR72" s="2"/>
      <c r="DOS72" s="2"/>
      <c r="DOT72" s="2"/>
      <c r="DOU72" s="2"/>
      <c r="DOV72" s="2"/>
      <c r="DOW72" s="2"/>
      <c r="DOX72" s="2"/>
      <c r="DOY72" s="2"/>
      <c r="DOZ72" s="2"/>
      <c r="DPA72" s="2"/>
      <c r="DPB72" s="2"/>
      <c r="DPC72" s="2"/>
      <c r="DPD72" s="2"/>
      <c r="DPE72" s="2"/>
      <c r="DPF72" s="2"/>
      <c r="DPG72" s="2"/>
      <c r="DPH72" s="2"/>
      <c r="DPI72" s="2"/>
      <c r="DPJ72" s="2"/>
      <c r="DPK72" s="2"/>
      <c r="DPL72" s="2"/>
      <c r="DPM72" s="2"/>
      <c r="DPN72" s="2"/>
      <c r="DPO72" s="2"/>
      <c r="DPP72" s="2"/>
      <c r="DPQ72" s="2"/>
      <c r="DPR72" s="2"/>
      <c r="DPS72" s="2"/>
      <c r="DPT72" s="2"/>
      <c r="DPU72" s="2"/>
      <c r="DPV72" s="2"/>
      <c r="DPW72" s="2"/>
      <c r="DPX72" s="2"/>
      <c r="DPY72" s="2"/>
      <c r="DPZ72" s="2"/>
      <c r="DQA72" s="2"/>
      <c r="DQB72" s="2"/>
      <c r="DQC72" s="2"/>
      <c r="DQD72" s="2"/>
      <c r="DQE72" s="2"/>
      <c r="DQF72" s="2"/>
      <c r="DQG72" s="2"/>
      <c r="DQH72" s="2"/>
      <c r="DQI72" s="2"/>
      <c r="DQJ72" s="2"/>
      <c r="DQK72" s="2"/>
      <c r="DQL72" s="2"/>
      <c r="DQM72" s="2"/>
      <c r="DQN72" s="2"/>
      <c r="DQO72" s="2"/>
      <c r="DQP72" s="2"/>
      <c r="DQQ72" s="2"/>
      <c r="DQR72" s="2"/>
      <c r="DQS72" s="2"/>
      <c r="DQT72" s="2"/>
      <c r="DQU72" s="2"/>
      <c r="DQV72" s="2"/>
      <c r="DQW72" s="2"/>
      <c r="DQX72" s="2"/>
      <c r="DQY72" s="2"/>
      <c r="DQZ72" s="2"/>
      <c r="DRA72" s="2"/>
      <c r="DRB72" s="2"/>
      <c r="DRC72" s="2"/>
      <c r="DRD72" s="2"/>
      <c r="DRE72" s="2"/>
      <c r="DRF72" s="2"/>
      <c r="DRG72" s="2"/>
      <c r="DRH72" s="2"/>
      <c r="DRI72" s="2"/>
      <c r="DRJ72" s="2"/>
      <c r="DRK72" s="2"/>
      <c r="DRL72" s="2"/>
      <c r="DRM72" s="2"/>
      <c r="DRN72" s="2"/>
      <c r="DRO72" s="2"/>
      <c r="DRP72" s="2"/>
      <c r="DRQ72" s="2"/>
      <c r="DRR72" s="2"/>
      <c r="DRS72" s="2"/>
      <c r="DRT72" s="2"/>
      <c r="DRU72" s="2"/>
      <c r="DRV72" s="2"/>
      <c r="DRW72" s="2"/>
      <c r="DRX72" s="2"/>
      <c r="DRY72" s="2"/>
      <c r="DRZ72" s="2"/>
      <c r="DSA72" s="2"/>
      <c r="DSB72" s="2"/>
      <c r="DSC72" s="2"/>
      <c r="DSD72" s="2"/>
      <c r="DSE72" s="2"/>
      <c r="DSF72" s="2"/>
      <c r="DSG72" s="2"/>
      <c r="DSH72" s="2"/>
      <c r="DSI72" s="2"/>
      <c r="DSJ72" s="2"/>
      <c r="DSK72" s="2"/>
      <c r="DSL72" s="2"/>
      <c r="DSM72" s="2"/>
      <c r="DSN72" s="2"/>
      <c r="DSO72" s="2"/>
      <c r="DSP72" s="2"/>
      <c r="DSQ72" s="2"/>
      <c r="DSR72" s="2"/>
      <c r="DSS72" s="2"/>
      <c r="DST72" s="2"/>
      <c r="DSU72" s="2"/>
      <c r="DSV72" s="2"/>
      <c r="DSW72" s="2"/>
      <c r="DSX72" s="2"/>
      <c r="DSY72" s="2"/>
      <c r="DSZ72" s="2"/>
      <c r="DTA72" s="2"/>
      <c r="DTB72" s="2"/>
      <c r="DTC72" s="2"/>
      <c r="DTD72" s="2"/>
      <c r="DTE72" s="2"/>
      <c r="DTF72" s="2"/>
      <c r="DTG72" s="2"/>
      <c r="DTH72" s="2"/>
      <c r="DTI72" s="2"/>
      <c r="DTJ72" s="2"/>
      <c r="DTK72" s="2"/>
      <c r="DTL72" s="2"/>
      <c r="DTM72" s="2"/>
      <c r="DTN72" s="2"/>
      <c r="DTO72" s="2"/>
      <c r="DTP72" s="2"/>
      <c r="DTQ72" s="2"/>
      <c r="DTR72" s="2"/>
      <c r="DTS72" s="2"/>
      <c r="DTT72" s="2"/>
      <c r="DTU72" s="2"/>
      <c r="DTV72" s="2"/>
      <c r="DTW72" s="2"/>
      <c r="DTX72" s="2"/>
      <c r="DTY72" s="2"/>
      <c r="DTZ72" s="2"/>
      <c r="DUA72" s="2"/>
      <c r="DUB72" s="2"/>
      <c r="DUC72" s="2"/>
      <c r="DUD72" s="2"/>
      <c r="DUE72" s="2"/>
      <c r="DUF72" s="2"/>
      <c r="DUG72" s="2"/>
      <c r="DUH72" s="2"/>
      <c r="DUI72" s="2"/>
      <c r="DUJ72" s="2"/>
      <c r="DUK72" s="2"/>
      <c r="DUL72" s="2"/>
      <c r="DUM72" s="2"/>
      <c r="DUN72" s="2"/>
      <c r="DUO72" s="2"/>
      <c r="DUP72" s="2"/>
      <c r="DUQ72" s="2"/>
      <c r="DUR72" s="2"/>
      <c r="DUS72" s="2"/>
      <c r="DUT72" s="2"/>
      <c r="DUU72" s="2"/>
      <c r="DUV72" s="2"/>
      <c r="DUW72" s="2"/>
      <c r="DUX72" s="2"/>
      <c r="DUY72" s="2"/>
      <c r="DUZ72" s="2"/>
      <c r="DVA72" s="2"/>
      <c r="DVB72" s="2"/>
      <c r="DVC72" s="2"/>
      <c r="DVD72" s="2"/>
      <c r="DVE72" s="2"/>
      <c r="DVF72" s="2"/>
      <c r="DVG72" s="2"/>
      <c r="DVH72" s="2"/>
      <c r="DVI72" s="2"/>
      <c r="DVJ72" s="2"/>
      <c r="DVK72" s="2"/>
      <c r="DVL72" s="2"/>
      <c r="DVM72" s="2"/>
      <c r="DVN72" s="2"/>
      <c r="DVO72" s="2"/>
      <c r="DVP72" s="2"/>
      <c r="DVQ72" s="2"/>
      <c r="DVR72" s="2"/>
      <c r="DVS72" s="2"/>
      <c r="DVT72" s="2"/>
      <c r="DVU72" s="2"/>
      <c r="DVV72" s="2"/>
      <c r="DVW72" s="2"/>
      <c r="DVX72" s="2"/>
      <c r="DVY72" s="2"/>
      <c r="DVZ72" s="2"/>
      <c r="DWA72" s="2"/>
      <c r="DWB72" s="2"/>
      <c r="DWC72" s="2"/>
      <c r="DWD72" s="2"/>
      <c r="DWE72" s="2"/>
      <c r="DWF72" s="2"/>
      <c r="DWG72" s="2"/>
      <c r="DWH72" s="2"/>
      <c r="DWI72" s="2"/>
      <c r="DWJ72" s="2"/>
      <c r="DWK72" s="2"/>
      <c r="DWL72" s="2"/>
      <c r="DWM72" s="2"/>
      <c r="DWN72" s="2"/>
      <c r="DWO72" s="2"/>
      <c r="DWP72" s="2"/>
      <c r="DWQ72" s="2"/>
      <c r="DWR72" s="2"/>
      <c r="DWS72" s="2"/>
      <c r="DWT72" s="2"/>
      <c r="DWU72" s="2"/>
      <c r="DWV72" s="2"/>
      <c r="DWW72" s="2"/>
      <c r="DWX72" s="2"/>
      <c r="DWY72" s="2"/>
      <c r="DWZ72" s="2"/>
      <c r="DXA72" s="2"/>
      <c r="DXB72" s="2"/>
      <c r="DXC72" s="2"/>
      <c r="DXD72" s="2"/>
      <c r="DXE72" s="2"/>
      <c r="DXF72" s="2"/>
      <c r="DXG72" s="2"/>
      <c r="DXH72" s="2"/>
      <c r="DXI72" s="2"/>
      <c r="DXJ72" s="2"/>
      <c r="DXK72" s="2"/>
      <c r="DXL72" s="2"/>
      <c r="DXM72" s="2"/>
      <c r="DXN72" s="2"/>
      <c r="DXO72" s="2"/>
      <c r="DXP72" s="2"/>
      <c r="DXQ72" s="2"/>
      <c r="DXR72" s="2"/>
      <c r="DXS72" s="2"/>
      <c r="DXT72" s="2"/>
      <c r="DXU72" s="2"/>
      <c r="DXV72" s="2"/>
      <c r="DXW72" s="2"/>
      <c r="DXX72" s="2"/>
      <c r="DXY72" s="2"/>
      <c r="DXZ72" s="2"/>
      <c r="DYA72" s="2"/>
      <c r="DYB72" s="2"/>
      <c r="DYC72" s="2"/>
      <c r="DYD72" s="2"/>
      <c r="DYE72" s="2"/>
      <c r="DYF72" s="2"/>
      <c r="DYG72" s="2"/>
      <c r="DYH72" s="2"/>
      <c r="DYI72" s="2"/>
      <c r="DYJ72" s="2"/>
      <c r="DYK72" s="2"/>
      <c r="DYL72" s="2"/>
      <c r="DYM72" s="2"/>
      <c r="DYN72" s="2"/>
      <c r="DYO72" s="2"/>
      <c r="DYP72" s="2"/>
      <c r="DYQ72" s="2"/>
      <c r="DYR72" s="2"/>
      <c r="DYS72" s="2"/>
      <c r="DYT72" s="2"/>
      <c r="DYU72" s="2"/>
      <c r="DYV72" s="2"/>
      <c r="DYW72" s="2"/>
      <c r="DYX72" s="2"/>
      <c r="DYY72" s="2"/>
      <c r="DYZ72" s="2"/>
      <c r="DZA72" s="2"/>
      <c r="DZB72" s="2"/>
      <c r="DZC72" s="2"/>
      <c r="DZD72" s="2"/>
      <c r="DZE72" s="2"/>
      <c r="DZF72" s="2"/>
      <c r="DZG72" s="2"/>
      <c r="DZH72" s="2"/>
      <c r="DZI72" s="2"/>
      <c r="DZJ72" s="2"/>
      <c r="DZK72" s="2"/>
      <c r="DZL72" s="2"/>
      <c r="DZM72" s="2"/>
      <c r="DZN72" s="2"/>
      <c r="DZO72" s="2"/>
      <c r="DZP72" s="2"/>
      <c r="DZQ72" s="2"/>
      <c r="DZR72" s="2"/>
      <c r="DZS72" s="2"/>
      <c r="DZT72" s="2"/>
      <c r="DZU72" s="2"/>
      <c r="DZV72" s="2"/>
      <c r="DZW72" s="2"/>
      <c r="DZX72" s="2"/>
      <c r="DZY72" s="2"/>
      <c r="DZZ72" s="2"/>
      <c r="EAA72" s="2"/>
      <c r="EAB72" s="2"/>
      <c r="EAC72" s="2"/>
      <c r="EAD72" s="2"/>
      <c r="EAE72" s="2"/>
      <c r="EAF72" s="2"/>
      <c r="EAG72" s="2"/>
      <c r="EAH72" s="2"/>
      <c r="EAI72" s="2"/>
      <c r="EAJ72" s="2"/>
      <c r="EAK72" s="2"/>
      <c r="EAL72" s="2"/>
      <c r="EAM72" s="2"/>
      <c r="EAN72" s="2"/>
      <c r="EAO72" s="2"/>
      <c r="EAP72" s="2"/>
      <c r="EAQ72" s="2"/>
      <c r="EAR72" s="2"/>
      <c r="EAS72" s="2"/>
      <c r="EAT72" s="2"/>
      <c r="EAU72" s="2"/>
      <c r="EAV72" s="2"/>
      <c r="EAW72" s="2"/>
      <c r="EAX72" s="2"/>
      <c r="EAY72" s="2"/>
      <c r="EAZ72" s="2"/>
      <c r="EBA72" s="2"/>
      <c r="EBB72" s="2"/>
      <c r="EBC72" s="2"/>
      <c r="EBD72" s="2"/>
      <c r="EBE72" s="2"/>
      <c r="EBF72" s="2"/>
      <c r="EBG72" s="2"/>
      <c r="EBH72" s="2"/>
      <c r="EBI72" s="2"/>
      <c r="EBJ72" s="2"/>
      <c r="EBK72" s="2"/>
      <c r="EBL72" s="2"/>
      <c r="EBM72" s="2"/>
      <c r="EBN72" s="2"/>
      <c r="EBO72" s="2"/>
      <c r="EBP72" s="2"/>
      <c r="EBQ72" s="2"/>
      <c r="EBR72" s="2"/>
      <c r="EBS72" s="2"/>
      <c r="EBT72" s="2"/>
      <c r="EBU72" s="2"/>
      <c r="EBV72" s="2"/>
      <c r="EBW72" s="2"/>
      <c r="EBX72" s="2"/>
      <c r="EBY72" s="2"/>
      <c r="EBZ72" s="2"/>
      <c r="ECA72" s="2"/>
      <c r="ECB72" s="2"/>
      <c r="ECC72" s="2"/>
      <c r="ECD72" s="2"/>
      <c r="ECE72" s="2"/>
      <c r="ECF72" s="2"/>
      <c r="ECG72" s="2"/>
      <c r="ECH72" s="2"/>
      <c r="ECI72" s="2"/>
      <c r="ECJ72" s="2"/>
      <c r="ECK72" s="2"/>
      <c r="ECL72" s="2"/>
      <c r="ECM72" s="2"/>
      <c r="ECN72" s="2"/>
      <c r="ECO72" s="2"/>
      <c r="ECP72" s="2"/>
      <c r="ECQ72" s="2"/>
      <c r="ECR72" s="2"/>
      <c r="ECS72" s="2"/>
      <c r="ECT72" s="2"/>
      <c r="ECU72" s="2"/>
      <c r="ECV72" s="2"/>
      <c r="ECW72" s="2"/>
      <c r="ECX72" s="2"/>
      <c r="ECY72" s="2"/>
      <c r="ECZ72" s="2"/>
      <c r="EDA72" s="2"/>
      <c r="EDB72" s="2"/>
      <c r="EDC72" s="2"/>
      <c r="EDD72" s="2"/>
      <c r="EDE72" s="2"/>
      <c r="EDF72" s="2"/>
      <c r="EDG72" s="2"/>
      <c r="EDH72" s="2"/>
      <c r="EDI72" s="2"/>
      <c r="EDJ72" s="2"/>
      <c r="EDK72" s="2"/>
      <c r="EDL72" s="2"/>
      <c r="EDM72" s="2"/>
      <c r="EDN72" s="2"/>
      <c r="EDO72" s="2"/>
      <c r="EDP72" s="2"/>
      <c r="EDQ72" s="2"/>
      <c r="EDR72" s="2"/>
      <c r="EDS72" s="2"/>
      <c r="EDT72" s="2"/>
      <c r="EDU72" s="2"/>
      <c r="EDV72" s="2"/>
      <c r="EDW72" s="2"/>
      <c r="EDX72" s="2"/>
      <c r="EDY72" s="2"/>
      <c r="EDZ72" s="2"/>
      <c r="EEA72" s="2"/>
      <c r="EEB72" s="2"/>
      <c r="EEC72" s="2"/>
      <c r="EED72" s="2"/>
      <c r="EEE72" s="2"/>
      <c r="EEF72" s="2"/>
      <c r="EEG72" s="2"/>
      <c r="EEH72" s="2"/>
      <c r="EEI72" s="2"/>
      <c r="EEJ72" s="2"/>
      <c r="EEK72" s="2"/>
      <c r="EEL72" s="2"/>
      <c r="EEM72" s="2"/>
      <c r="EEN72" s="2"/>
      <c r="EEO72" s="2"/>
      <c r="EEP72" s="2"/>
      <c r="EEQ72" s="2"/>
      <c r="EER72" s="2"/>
      <c r="EES72" s="2"/>
      <c r="EET72" s="2"/>
      <c r="EEU72" s="2"/>
      <c r="EEV72" s="2"/>
      <c r="EEW72" s="2"/>
      <c r="EEX72" s="2"/>
      <c r="EEY72" s="2"/>
      <c r="EEZ72" s="2"/>
      <c r="EFA72" s="2"/>
      <c r="EFB72" s="2"/>
      <c r="EFC72" s="2"/>
      <c r="EFD72" s="2"/>
      <c r="EFE72" s="2"/>
      <c r="EFF72" s="2"/>
      <c r="EFG72" s="2"/>
      <c r="EFH72" s="2"/>
      <c r="EFI72" s="2"/>
      <c r="EFJ72" s="2"/>
      <c r="EFK72" s="2"/>
      <c r="EFL72" s="2"/>
      <c r="EFM72" s="2"/>
      <c r="EFN72" s="2"/>
      <c r="EFO72" s="2"/>
      <c r="EFP72" s="2"/>
      <c r="EFQ72" s="2"/>
      <c r="EFR72" s="2"/>
      <c r="EFS72" s="2"/>
      <c r="EFT72" s="2"/>
      <c r="EFU72" s="2"/>
      <c r="EFV72" s="2"/>
      <c r="EFW72" s="2"/>
      <c r="EFX72" s="2"/>
      <c r="EFY72" s="2"/>
      <c r="EFZ72" s="2"/>
      <c r="EGA72" s="2"/>
      <c r="EGB72" s="2"/>
      <c r="EGC72" s="2"/>
      <c r="EGD72" s="2"/>
      <c r="EGE72" s="2"/>
      <c r="EGF72" s="2"/>
      <c r="EGG72" s="2"/>
      <c r="EGH72" s="2"/>
      <c r="EGI72" s="2"/>
      <c r="EGJ72" s="2"/>
      <c r="EGK72" s="2"/>
      <c r="EGL72" s="2"/>
      <c r="EGM72" s="2"/>
      <c r="EGN72" s="2"/>
      <c r="EGO72" s="2"/>
      <c r="EGP72" s="2"/>
      <c r="EGQ72" s="2"/>
      <c r="EGR72" s="2"/>
      <c r="EGS72" s="2"/>
      <c r="EGT72" s="2"/>
      <c r="EGU72" s="2"/>
      <c r="EGV72" s="2"/>
      <c r="EGW72" s="2"/>
      <c r="EGX72" s="2"/>
      <c r="EGY72" s="2"/>
      <c r="EGZ72" s="2"/>
      <c r="EHA72" s="2"/>
      <c r="EHB72" s="2"/>
      <c r="EHC72" s="2"/>
      <c r="EHD72" s="2"/>
      <c r="EHE72" s="2"/>
      <c r="EHF72" s="2"/>
      <c r="EHG72" s="2"/>
      <c r="EHH72" s="2"/>
      <c r="EHI72" s="2"/>
      <c r="EHJ72" s="2"/>
      <c r="EHK72" s="2"/>
      <c r="EHL72" s="2"/>
      <c r="EHM72" s="2"/>
      <c r="EHN72" s="2"/>
      <c r="EHO72" s="2"/>
      <c r="EHP72" s="2"/>
      <c r="EHQ72" s="2"/>
      <c r="EHR72" s="2"/>
      <c r="EHS72" s="2"/>
      <c r="EHT72" s="2"/>
      <c r="EHU72" s="2"/>
      <c r="EHV72" s="2"/>
      <c r="EHW72" s="2"/>
      <c r="EHX72" s="2"/>
      <c r="EHY72" s="2"/>
      <c r="EHZ72" s="2"/>
      <c r="EIA72" s="2"/>
      <c r="EIB72" s="2"/>
      <c r="EIC72" s="2"/>
      <c r="EID72" s="2"/>
      <c r="EIE72" s="2"/>
      <c r="EIF72" s="2"/>
      <c r="EIG72" s="2"/>
      <c r="EIH72" s="2"/>
      <c r="EII72" s="2"/>
      <c r="EIJ72" s="2"/>
      <c r="EIK72" s="2"/>
      <c r="EIL72" s="2"/>
      <c r="EIM72" s="2"/>
      <c r="EIN72" s="2"/>
      <c r="EIO72" s="2"/>
      <c r="EIP72" s="2"/>
      <c r="EIQ72" s="2"/>
      <c r="EIR72" s="2"/>
      <c r="EIS72" s="2"/>
      <c r="EIT72" s="2"/>
      <c r="EIU72" s="2"/>
      <c r="EIV72" s="2"/>
      <c r="EIW72" s="2"/>
      <c r="EIX72" s="2"/>
      <c r="EIY72" s="2"/>
      <c r="EIZ72" s="2"/>
      <c r="EJA72" s="2"/>
      <c r="EJB72" s="2"/>
      <c r="EJC72" s="2"/>
      <c r="EJD72" s="2"/>
      <c r="EJE72" s="2"/>
      <c r="EJF72" s="2"/>
      <c r="EJG72" s="2"/>
      <c r="EJH72" s="2"/>
      <c r="EJI72" s="2"/>
      <c r="EJJ72" s="2"/>
      <c r="EJK72" s="2"/>
      <c r="EJL72" s="2"/>
      <c r="EJM72" s="2"/>
      <c r="EJN72" s="2"/>
      <c r="EJO72" s="2"/>
      <c r="EJP72" s="2"/>
      <c r="EJQ72" s="2"/>
      <c r="EJR72" s="2"/>
      <c r="EJS72" s="2"/>
      <c r="EJT72" s="2"/>
      <c r="EJU72" s="2"/>
      <c r="EJV72" s="2"/>
      <c r="EJW72" s="2"/>
      <c r="EJX72" s="2"/>
      <c r="EJY72" s="2"/>
      <c r="EJZ72" s="2"/>
      <c r="EKA72" s="2"/>
      <c r="EKB72" s="2"/>
      <c r="EKC72" s="2"/>
      <c r="EKD72" s="2"/>
      <c r="EKE72" s="2"/>
      <c r="EKF72" s="2"/>
      <c r="EKG72" s="2"/>
      <c r="EKH72" s="2"/>
      <c r="EKI72" s="2"/>
      <c r="EKJ72" s="2"/>
      <c r="EKK72" s="2"/>
      <c r="EKL72" s="2"/>
      <c r="EKM72" s="2"/>
      <c r="EKN72" s="2"/>
      <c r="EKO72" s="2"/>
      <c r="EKP72" s="2"/>
      <c r="EKQ72" s="2"/>
      <c r="EKR72" s="2"/>
      <c r="EKS72" s="2"/>
      <c r="EKT72" s="2"/>
      <c r="EKU72" s="2"/>
      <c r="EKV72" s="2"/>
      <c r="EKW72" s="2"/>
      <c r="EKX72" s="2"/>
      <c r="EKY72" s="2"/>
      <c r="EKZ72" s="2"/>
      <c r="ELA72" s="2"/>
      <c r="ELB72" s="2"/>
      <c r="ELC72" s="2"/>
      <c r="ELD72" s="2"/>
      <c r="ELE72" s="2"/>
      <c r="ELF72" s="2"/>
      <c r="ELG72" s="2"/>
      <c r="ELH72" s="2"/>
      <c r="ELI72" s="2"/>
      <c r="ELJ72" s="2"/>
      <c r="ELK72" s="2"/>
      <c r="ELL72" s="2"/>
      <c r="ELM72" s="2"/>
      <c r="ELN72" s="2"/>
      <c r="ELO72" s="2"/>
      <c r="ELP72" s="2"/>
      <c r="ELQ72" s="2"/>
      <c r="ELR72" s="2"/>
      <c r="ELS72" s="2"/>
      <c r="ELT72" s="2"/>
      <c r="ELU72" s="2"/>
      <c r="ELV72" s="2"/>
      <c r="ELW72" s="2"/>
      <c r="ELX72" s="2"/>
      <c r="ELY72" s="2"/>
      <c r="ELZ72" s="2"/>
      <c r="EMA72" s="2"/>
      <c r="EMB72" s="2"/>
      <c r="EMC72" s="2"/>
      <c r="EMD72" s="2"/>
      <c r="EME72" s="2"/>
      <c r="EMF72" s="2"/>
      <c r="EMG72" s="2"/>
      <c r="EMH72" s="2"/>
      <c r="EMI72" s="2"/>
      <c r="EMJ72" s="2"/>
      <c r="EMK72" s="2"/>
      <c r="EML72" s="2"/>
      <c r="EMM72" s="2"/>
      <c r="EMN72" s="2"/>
      <c r="EMO72" s="2"/>
      <c r="EMP72" s="2"/>
      <c r="EMQ72" s="2"/>
      <c r="EMR72" s="2"/>
      <c r="EMS72" s="2"/>
      <c r="EMT72" s="2"/>
      <c r="EMU72" s="2"/>
      <c r="EMV72" s="2"/>
      <c r="EMW72" s="2"/>
      <c r="EMX72" s="2"/>
      <c r="EMY72" s="2"/>
      <c r="EMZ72" s="2"/>
      <c r="ENA72" s="2"/>
      <c r="ENB72" s="2"/>
      <c r="ENC72" s="2"/>
      <c r="END72" s="2"/>
      <c r="ENE72" s="2"/>
      <c r="ENF72" s="2"/>
      <c r="ENG72" s="2"/>
      <c r="ENH72" s="2"/>
      <c r="ENI72" s="2"/>
      <c r="ENJ72" s="2"/>
      <c r="ENK72" s="2"/>
      <c r="ENL72" s="2"/>
      <c r="ENM72" s="2"/>
      <c r="ENN72" s="2"/>
      <c r="ENO72" s="2"/>
      <c r="ENP72" s="2"/>
      <c r="ENQ72" s="2"/>
      <c r="ENR72" s="2"/>
      <c r="ENS72" s="2"/>
      <c r="ENT72" s="2"/>
      <c r="ENU72" s="2"/>
      <c r="ENV72" s="2"/>
      <c r="ENW72" s="2"/>
      <c r="ENX72" s="2"/>
      <c r="ENY72" s="2"/>
      <c r="ENZ72" s="2"/>
      <c r="EOA72" s="2"/>
      <c r="EOB72" s="2"/>
      <c r="EOC72" s="2"/>
      <c r="EOD72" s="2"/>
      <c r="EOE72" s="2"/>
      <c r="EOF72" s="2"/>
      <c r="EOG72" s="2"/>
      <c r="EOH72" s="2"/>
      <c r="EOI72" s="2"/>
      <c r="EOJ72" s="2"/>
      <c r="EOK72" s="2"/>
      <c r="EOL72" s="2"/>
      <c r="EOM72" s="2"/>
      <c r="EON72" s="2"/>
      <c r="EOO72" s="2"/>
      <c r="EOP72" s="2"/>
      <c r="EOQ72" s="2"/>
      <c r="EOR72" s="2"/>
      <c r="EOS72" s="2"/>
      <c r="EOT72" s="2"/>
      <c r="EOU72" s="2"/>
      <c r="EOV72" s="2"/>
      <c r="EOW72" s="2"/>
      <c r="EOX72" s="2"/>
      <c r="EOY72" s="2"/>
      <c r="EOZ72" s="2"/>
      <c r="EPA72" s="2"/>
      <c r="EPB72" s="2"/>
      <c r="EPC72" s="2"/>
      <c r="EPD72" s="2"/>
      <c r="EPE72" s="2"/>
      <c r="EPF72" s="2"/>
      <c r="EPG72" s="2"/>
      <c r="EPH72" s="2"/>
      <c r="EPI72" s="2"/>
      <c r="EPJ72" s="2"/>
      <c r="EPK72" s="2"/>
      <c r="EPL72" s="2"/>
      <c r="EPM72" s="2"/>
      <c r="EPN72" s="2"/>
      <c r="EPO72" s="2"/>
      <c r="EPP72" s="2"/>
      <c r="EPQ72" s="2"/>
      <c r="EPR72" s="2"/>
      <c r="EPS72" s="2"/>
      <c r="EPT72" s="2"/>
      <c r="EPU72" s="2"/>
      <c r="EPV72" s="2"/>
      <c r="EPW72" s="2"/>
      <c r="EPX72" s="2"/>
      <c r="EPY72" s="2"/>
      <c r="EPZ72" s="2"/>
      <c r="EQA72" s="2"/>
      <c r="EQB72" s="2"/>
      <c r="EQC72" s="2"/>
      <c r="EQD72" s="2"/>
      <c r="EQE72" s="2"/>
      <c r="EQF72" s="2"/>
      <c r="EQG72" s="2"/>
      <c r="EQH72" s="2"/>
      <c r="EQI72" s="2"/>
      <c r="EQJ72" s="2"/>
      <c r="EQK72" s="2"/>
      <c r="EQL72" s="2"/>
      <c r="EQM72" s="2"/>
      <c r="EQN72" s="2"/>
      <c r="EQO72" s="2"/>
      <c r="EQP72" s="2"/>
      <c r="EQQ72" s="2"/>
      <c r="EQR72" s="2"/>
      <c r="EQS72" s="2"/>
      <c r="EQT72" s="2"/>
      <c r="EQU72" s="2"/>
      <c r="EQV72" s="2"/>
      <c r="EQW72" s="2"/>
      <c r="EQX72" s="2"/>
      <c r="EQY72" s="2"/>
      <c r="EQZ72" s="2"/>
      <c r="ERA72" s="2"/>
      <c r="ERB72" s="2"/>
      <c r="ERC72" s="2"/>
      <c r="ERD72" s="2"/>
      <c r="ERE72" s="2"/>
      <c r="ERF72" s="2"/>
      <c r="ERG72" s="2"/>
      <c r="ERH72" s="2"/>
      <c r="ERI72" s="2"/>
      <c r="ERJ72" s="2"/>
      <c r="ERK72" s="2"/>
      <c r="ERL72" s="2"/>
      <c r="ERM72" s="2"/>
      <c r="ERN72" s="2"/>
      <c r="ERO72" s="2"/>
      <c r="ERP72" s="2"/>
      <c r="ERQ72" s="2"/>
      <c r="ERR72" s="2"/>
      <c r="ERS72" s="2"/>
      <c r="ERT72" s="2"/>
      <c r="ERU72" s="2"/>
      <c r="ERV72" s="2"/>
      <c r="ERW72" s="2"/>
      <c r="ERX72" s="2"/>
      <c r="ERY72" s="2"/>
      <c r="ERZ72" s="2"/>
      <c r="ESA72" s="2"/>
      <c r="ESB72" s="2"/>
      <c r="ESC72" s="2"/>
      <c r="ESD72" s="2"/>
      <c r="ESE72" s="2"/>
      <c r="ESF72" s="2"/>
      <c r="ESG72" s="2"/>
      <c r="ESH72" s="2"/>
      <c r="ESI72" s="2"/>
      <c r="ESJ72" s="2"/>
      <c r="ESK72" s="2"/>
      <c r="ESL72" s="2"/>
      <c r="ESM72" s="2"/>
      <c r="ESN72" s="2"/>
      <c r="ESO72" s="2"/>
      <c r="ESP72" s="2"/>
      <c r="ESQ72" s="2"/>
      <c r="ESR72" s="2"/>
      <c r="ESS72" s="2"/>
      <c r="EST72" s="2"/>
      <c r="ESU72" s="2"/>
      <c r="ESV72" s="2"/>
      <c r="ESW72" s="2"/>
      <c r="ESX72" s="2"/>
      <c r="ESY72" s="2"/>
      <c r="ESZ72" s="2"/>
      <c r="ETA72" s="2"/>
      <c r="ETB72" s="2"/>
      <c r="ETC72" s="2"/>
      <c r="ETD72" s="2"/>
      <c r="ETE72" s="2"/>
      <c r="ETF72" s="2"/>
      <c r="ETG72" s="2"/>
      <c r="ETH72" s="2"/>
      <c r="ETI72" s="2"/>
      <c r="ETJ72" s="2"/>
      <c r="ETK72" s="2"/>
      <c r="ETL72" s="2"/>
      <c r="ETM72" s="2"/>
      <c r="ETN72" s="2"/>
      <c r="ETO72" s="2"/>
      <c r="ETP72" s="2"/>
      <c r="ETQ72" s="2"/>
      <c r="ETR72" s="2"/>
      <c r="ETS72" s="2"/>
      <c r="ETT72" s="2"/>
      <c r="ETU72" s="2"/>
      <c r="ETV72" s="2"/>
      <c r="ETW72" s="2"/>
      <c r="ETX72" s="2"/>
      <c r="ETY72" s="2"/>
      <c r="ETZ72" s="2"/>
      <c r="EUA72" s="2"/>
      <c r="EUB72" s="2"/>
      <c r="EUC72" s="2"/>
      <c r="EUD72" s="2"/>
      <c r="EUE72" s="2"/>
      <c r="EUF72" s="2"/>
      <c r="EUG72" s="2"/>
      <c r="EUH72" s="2"/>
      <c r="EUI72" s="2"/>
      <c r="EUJ72" s="2"/>
      <c r="EUK72" s="2"/>
      <c r="EUL72" s="2"/>
      <c r="EUM72" s="2"/>
      <c r="EUN72" s="2"/>
      <c r="EUO72" s="2"/>
      <c r="EUP72" s="2"/>
      <c r="EUQ72" s="2"/>
      <c r="EUR72" s="2"/>
      <c r="EUS72" s="2"/>
      <c r="EUT72" s="2"/>
      <c r="EUU72" s="2"/>
      <c r="EUV72" s="2"/>
      <c r="EUW72" s="2"/>
      <c r="EUX72" s="2"/>
      <c r="EUY72" s="2"/>
      <c r="EUZ72" s="2"/>
      <c r="EVA72" s="2"/>
      <c r="EVB72" s="2"/>
      <c r="EVC72" s="2"/>
      <c r="EVD72" s="2"/>
      <c r="EVE72" s="2"/>
      <c r="EVF72" s="2"/>
      <c r="EVG72" s="2"/>
      <c r="EVH72" s="2"/>
      <c r="EVI72" s="2"/>
      <c r="EVJ72" s="2"/>
      <c r="EVK72" s="2"/>
      <c r="EVL72" s="2"/>
      <c r="EVM72" s="2"/>
      <c r="EVN72" s="2"/>
      <c r="EVO72" s="2"/>
      <c r="EVP72" s="2"/>
      <c r="EVQ72" s="2"/>
      <c r="EVR72" s="2"/>
      <c r="EVS72" s="2"/>
      <c r="EVT72" s="2"/>
      <c r="EVU72" s="2"/>
      <c r="EVV72" s="2"/>
      <c r="EVW72" s="2"/>
      <c r="EVX72" s="2"/>
      <c r="EVY72" s="2"/>
      <c r="EVZ72" s="2"/>
      <c r="EWA72" s="2"/>
      <c r="EWB72" s="2"/>
      <c r="EWC72" s="2"/>
      <c r="EWD72" s="2"/>
      <c r="EWE72" s="2"/>
      <c r="EWF72" s="2"/>
      <c r="EWG72" s="2"/>
      <c r="EWH72" s="2"/>
      <c r="EWI72" s="2"/>
      <c r="EWJ72" s="2"/>
      <c r="EWK72" s="2"/>
      <c r="EWL72" s="2"/>
      <c r="EWM72" s="2"/>
      <c r="EWN72" s="2"/>
      <c r="EWO72" s="2"/>
      <c r="EWP72" s="2"/>
      <c r="EWQ72" s="2"/>
      <c r="EWR72" s="2"/>
      <c r="EWS72" s="2"/>
      <c r="EWT72" s="2"/>
      <c r="EWU72" s="2"/>
      <c r="EWV72" s="2"/>
      <c r="EWW72" s="2"/>
      <c r="EWX72" s="2"/>
      <c r="EWY72" s="2"/>
      <c r="EWZ72" s="2"/>
      <c r="EXA72" s="2"/>
      <c r="EXB72" s="2"/>
      <c r="EXC72" s="2"/>
      <c r="EXD72" s="2"/>
      <c r="EXE72" s="2"/>
      <c r="EXF72" s="2"/>
      <c r="EXG72" s="2"/>
      <c r="EXH72" s="2"/>
      <c r="EXI72" s="2"/>
      <c r="EXJ72" s="2"/>
      <c r="EXK72" s="2"/>
      <c r="EXL72" s="2"/>
      <c r="EXM72" s="2"/>
      <c r="EXN72" s="2"/>
      <c r="EXO72" s="2"/>
      <c r="EXP72" s="2"/>
      <c r="EXQ72" s="2"/>
      <c r="EXR72" s="2"/>
      <c r="EXS72" s="2"/>
      <c r="EXT72" s="2"/>
      <c r="EXU72" s="2"/>
      <c r="EXV72" s="2"/>
      <c r="EXW72" s="2"/>
      <c r="EXX72" s="2"/>
      <c r="EXY72" s="2"/>
      <c r="EXZ72" s="2"/>
      <c r="EYA72" s="2"/>
      <c r="EYB72" s="2"/>
      <c r="EYC72" s="2"/>
      <c r="EYD72" s="2"/>
      <c r="EYE72" s="2"/>
      <c r="EYF72" s="2"/>
      <c r="EYG72" s="2"/>
      <c r="EYH72" s="2"/>
      <c r="EYI72" s="2"/>
      <c r="EYJ72" s="2"/>
      <c r="EYK72" s="2"/>
      <c r="EYL72" s="2"/>
      <c r="EYM72" s="2"/>
      <c r="EYN72" s="2"/>
      <c r="EYO72" s="2"/>
      <c r="EYP72" s="2"/>
      <c r="EYQ72" s="2"/>
      <c r="EYR72" s="2"/>
      <c r="EYS72" s="2"/>
      <c r="EYT72" s="2"/>
      <c r="EYU72" s="2"/>
      <c r="EYV72" s="2"/>
      <c r="EYW72" s="2"/>
      <c r="EYX72" s="2"/>
      <c r="EYY72" s="2"/>
      <c r="EYZ72" s="2"/>
      <c r="EZA72" s="2"/>
      <c r="EZB72" s="2"/>
      <c r="EZC72" s="2"/>
      <c r="EZD72" s="2"/>
      <c r="EZE72" s="2"/>
      <c r="EZF72" s="2"/>
      <c r="EZG72" s="2"/>
      <c r="EZH72" s="2"/>
      <c r="EZI72" s="2"/>
      <c r="EZJ72" s="2"/>
      <c r="EZK72" s="2"/>
      <c r="EZL72" s="2"/>
      <c r="EZM72" s="2"/>
      <c r="EZN72" s="2"/>
      <c r="EZO72" s="2"/>
      <c r="EZP72" s="2"/>
      <c r="EZQ72" s="2"/>
      <c r="EZR72" s="2"/>
      <c r="EZS72" s="2"/>
      <c r="EZT72" s="2"/>
      <c r="EZU72" s="2"/>
      <c r="EZV72" s="2"/>
      <c r="EZW72" s="2"/>
      <c r="EZX72" s="2"/>
      <c r="EZY72" s="2"/>
      <c r="EZZ72" s="2"/>
      <c r="FAA72" s="2"/>
      <c r="FAB72" s="2"/>
      <c r="FAC72" s="2"/>
      <c r="FAD72" s="2"/>
      <c r="FAE72" s="2"/>
      <c r="FAF72" s="2"/>
      <c r="FAG72" s="2"/>
      <c r="FAH72" s="2"/>
      <c r="FAI72" s="2"/>
      <c r="FAJ72" s="2"/>
      <c r="FAK72" s="2"/>
      <c r="FAL72" s="2"/>
      <c r="FAM72" s="2"/>
      <c r="FAN72" s="2"/>
      <c r="FAO72" s="2"/>
      <c r="FAP72" s="2"/>
      <c r="FAQ72" s="2"/>
      <c r="FAR72" s="2"/>
      <c r="FAS72" s="2"/>
      <c r="FAT72" s="2"/>
      <c r="FAU72" s="2"/>
      <c r="FAV72" s="2"/>
      <c r="FAW72" s="2"/>
      <c r="FAX72" s="2"/>
      <c r="FAY72" s="2"/>
      <c r="FAZ72" s="2"/>
      <c r="FBA72" s="2"/>
      <c r="FBB72" s="2"/>
      <c r="FBC72" s="2"/>
      <c r="FBD72" s="2"/>
      <c r="FBE72" s="2"/>
      <c r="FBF72" s="2"/>
      <c r="FBG72" s="2"/>
      <c r="FBH72" s="2"/>
      <c r="FBI72" s="2"/>
      <c r="FBJ72" s="2"/>
      <c r="FBK72" s="2"/>
      <c r="FBL72" s="2"/>
      <c r="FBM72" s="2"/>
      <c r="FBN72" s="2"/>
      <c r="FBO72" s="2"/>
      <c r="FBP72" s="2"/>
      <c r="FBQ72" s="2"/>
      <c r="FBR72" s="2"/>
      <c r="FBS72" s="2"/>
      <c r="FBT72" s="2"/>
      <c r="FBU72" s="2"/>
      <c r="FBV72" s="2"/>
      <c r="FBW72" s="2"/>
      <c r="FBX72" s="2"/>
      <c r="FBY72" s="2"/>
      <c r="FBZ72" s="2"/>
      <c r="FCA72" s="2"/>
      <c r="FCB72" s="2"/>
      <c r="FCC72" s="2"/>
      <c r="FCD72" s="2"/>
      <c r="FCE72" s="2"/>
      <c r="FCF72" s="2"/>
      <c r="FCG72" s="2"/>
      <c r="FCH72" s="2"/>
      <c r="FCI72" s="2"/>
      <c r="FCJ72" s="2"/>
      <c r="FCK72" s="2"/>
      <c r="FCL72" s="2"/>
      <c r="FCM72" s="2"/>
      <c r="FCN72" s="2"/>
      <c r="FCO72" s="2"/>
      <c r="FCP72" s="2"/>
      <c r="FCQ72" s="2"/>
      <c r="FCR72" s="2"/>
      <c r="FCS72" s="2"/>
      <c r="FCT72" s="2"/>
      <c r="FCU72" s="2"/>
      <c r="FCV72" s="2"/>
      <c r="FCW72" s="2"/>
      <c r="FCX72" s="2"/>
      <c r="FCY72" s="2"/>
      <c r="FCZ72" s="2"/>
      <c r="FDA72" s="2"/>
      <c r="FDB72" s="2"/>
      <c r="FDC72" s="2"/>
      <c r="FDD72" s="2"/>
      <c r="FDE72" s="2"/>
      <c r="FDF72" s="2"/>
      <c r="FDG72" s="2"/>
      <c r="FDH72" s="2"/>
      <c r="FDI72" s="2"/>
      <c r="FDJ72" s="2"/>
      <c r="FDK72" s="2"/>
      <c r="FDL72" s="2"/>
      <c r="FDM72" s="2"/>
      <c r="FDN72" s="2"/>
      <c r="FDO72" s="2"/>
      <c r="FDP72" s="2"/>
      <c r="FDQ72" s="2"/>
      <c r="FDR72" s="2"/>
      <c r="FDS72" s="2"/>
      <c r="FDT72" s="2"/>
      <c r="FDU72" s="2"/>
      <c r="FDV72" s="2"/>
      <c r="FDW72" s="2"/>
      <c r="FDX72" s="2"/>
      <c r="FDY72" s="2"/>
      <c r="FDZ72" s="2"/>
      <c r="FEA72" s="2"/>
      <c r="FEB72" s="2"/>
      <c r="FEC72" s="2"/>
      <c r="FED72" s="2"/>
      <c r="FEE72" s="2"/>
      <c r="FEF72" s="2"/>
      <c r="FEG72" s="2"/>
      <c r="FEH72" s="2"/>
      <c r="FEI72" s="2"/>
      <c r="FEJ72" s="2"/>
      <c r="FEK72" s="2"/>
      <c r="FEL72" s="2"/>
      <c r="FEM72" s="2"/>
      <c r="FEN72" s="2"/>
      <c r="FEO72" s="2"/>
      <c r="FEP72" s="2"/>
      <c r="FEQ72" s="2"/>
      <c r="FER72" s="2"/>
      <c r="FES72" s="2"/>
      <c r="FET72" s="2"/>
      <c r="FEU72" s="2"/>
      <c r="FEV72" s="2"/>
      <c r="FEW72" s="2"/>
      <c r="FEX72" s="2"/>
      <c r="FEY72" s="2"/>
      <c r="FEZ72" s="2"/>
      <c r="FFA72" s="2"/>
      <c r="FFB72" s="2"/>
      <c r="FFC72" s="2"/>
      <c r="FFD72" s="2"/>
      <c r="FFE72" s="2"/>
      <c r="FFF72" s="2"/>
      <c r="FFG72" s="2"/>
      <c r="FFH72" s="2"/>
      <c r="FFI72" s="2"/>
      <c r="FFJ72" s="2"/>
      <c r="FFK72" s="2"/>
      <c r="FFL72" s="2"/>
      <c r="FFM72" s="2"/>
      <c r="FFN72" s="2"/>
      <c r="FFO72" s="2"/>
      <c r="FFP72" s="2"/>
      <c r="FFQ72" s="2"/>
      <c r="FFR72" s="2"/>
      <c r="FFS72" s="2"/>
      <c r="FFT72" s="2"/>
      <c r="FFU72" s="2"/>
      <c r="FFV72" s="2"/>
      <c r="FFW72" s="2"/>
      <c r="FFX72" s="2"/>
      <c r="FFY72" s="2"/>
      <c r="FFZ72" s="2"/>
      <c r="FGA72" s="2"/>
      <c r="FGB72" s="2"/>
      <c r="FGC72" s="2"/>
      <c r="FGD72" s="2"/>
      <c r="FGE72" s="2"/>
      <c r="FGF72" s="2"/>
      <c r="FGG72" s="2"/>
      <c r="FGH72" s="2"/>
      <c r="FGI72" s="2"/>
      <c r="FGJ72" s="2"/>
      <c r="FGK72" s="2"/>
      <c r="FGL72" s="2"/>
      <c r="FGM72" s="2"/>
      <c r="FGN72" s="2"/>
      <c r="FGO72" s="2"/>
      <c r="FGP72" s="2"/>
      <c r="FGQ72" s="2"/>
      <c r="FGR72" s="2"/>
      <c r="FGS72" s="2"/>
      <c r="FGT72" s="2"/>
      <c r="FGU72" s="2"/>
      <c r="FGV72" s="2"/>
      <c r="FGW72" s="2"/>
      <c r="FGX72" s="2"/>
      <c r="FGY72" s="2"/>
      <c r="FGZ72" s="2"/>
      <c r="FHA72" s="2"/>
      <c r="FHB72" s="2"/>
      <c r="FHC72" s="2"/>
      <c r="FHD72" s="2"/>
      <c r="FHE72" s="2"/>
      <c r="FHF72" s="2"/>
      <c r="FHG72" s="2"/>
      <c r="FHH72" s="2"/>
      <c r="FHI72" s="2"/>
      <c r="FHJ72" s="2"/>
      <c r="FHK72" s="2"/>
      <c r="FHL72" s="2"/>
      <c r="FHM72" s="2"/>
      <c r="FHN72" s="2"/>
      <c r="FHO72" s="2"/>
      <c r="FHP72" s="2"/>
      <c r="FHQ72" s="2"/>
      <c r="FHR72" s="2"/>
      <c r="FHS72" s="2"/>
      <c r="FHT72" s="2"/>
      <c r="FHU72" s="2"/>
      <c r="FHV72" s="2"/>
      <c r="FHW72" s="2"/>
      <c r="FHX72" s="2"/>
      <c r="FHY72" s="2"/>
      <c r="FHZ72" s="2"/>
      <c r="FIA72" s="2"/>
      <c r="FIB72" s="2"/>
      <c r="FIC72" s="2"/>
      <c r="FID72" s="2"/>
      <c r="FIE72" s="2"/>
      <c r="FIF72" s="2"/>
      <c r="FIG72" s="2"/>
      <c r="FIH72" s="2"/>
      <c r="FII72" s="2"/>
      <c r="FIJ72" s="2"/>
      <c r="FIK72" s="2"/>
      <c r="FIL72" s="2"/>
      <c r="FIM72" s="2"/>
      <c r="FIN72" s="2"/>
      <c r="FIO72" s="2"/>
      <c r="FIP72" s="2"/>
      <c r="FIQ72" s="2"/>
      <c r="FIR72" s="2"/>
      <c r="FIS72" s="2"/>
      <c r="FIT72" s="2"/>
      <c r="FIU72" s="2"/>
      <c r="FIV72" s="2"/>
      <c r="FIW72" s="2"/>
      <c r="FIX72" s="2"/>
      <c r="FIY72" s="2"/>
      <c r="FIZ72" s="2"/>
      <c r="FJA72" s="2"/>
      <c r="FJB72" s="2"/>
      <c r="FJC72" s="2"/>
      <c r="FJD72" s="2"/>
      <c r="FJE72" s="2"/>
      <c r="FJF72" s="2"/>
      <c r="FJG72" s="2"/>
      <c r="FJH72" s="2"/>
      <c r="FJI72" s="2"/>
      <c r="FJJ72" s="2"/>
      <c r="FJK72" s="2"/>
      <c r="FJL72" s="2"/>
      <c r="FJM72" s="2"/>
      <c r="FJN72" s="2"/>
      <c r="FJO72" s="2"/>
      <c r="FJP72" s="2"/>
      <c r="FJQ72" s="2"/>
      <c r="FJR72" s="2"/>
      <c r="FJS72" s="2"/>
      <c r="FJT72" s="2"/>
      <c r="FJU72" s="2"/>
      <c r="FJV72" s="2"/>
      <c r="FJW72" s="2"/>
      <c r="FJX72" s="2"/>
      <c r="FJY72" s="2"/>
      <c r="FJZ72" s="2"/>
      <c r="FKA72" s="2"/>
      <c r="FKB72" s="2"/>
      <c r="FKC72" s="2"/>
      <c r="FKD72" s="2"/>
      <c r="FKE72" s="2"/>
      <c r="FKF72" s="2"/>
      <c r="FKG72" s="2"/>
      <c r="FKH72" s="2"/>
      <c r="FKI72" s="2"/>
      <c r="FKJ72" s="2"/>
      <c r="FKK72" s="2"/>
      <c r="FKL72" s="2"/>
      <c r="FKM72" s="2"/>
      <c r="FKN72" s="2"/>
      <c r="FKO72" s="2"/>
      <c r="FKP72" s="2"/>
      <c r="FKQ72" s="2"/>
      <c r="FKR72" s="2"/>
      <c r="FKS72" s="2"/>
      <c r="FKT72" s="2"/>
      <c r="FKU72" s="2"/>
      <c r="FKV72" s="2"/>
      <c r="FKW72" s="2"/>
      <c r="FKX72" s="2"/>
      <c r="FKY72" s="2"/>
      <c r="FKZ72" s="2"/>
      <c r="FLA72" s="2"/>
      <c r="FLB72" s="2"/>
      <c r="FLC72" s="2"/>
      <c r="FLD72" s="2"/>
      <c r="FLE72" s="2"/>
      <c r="FLF72" s="2"/>
      <c r="FLG72" s="2"/>
      <c r="FLH72" s="2"/>
      <c r="FLI72" s="2"/>
      <c r="FLJ72" s="2"/>
      <c r="FLK72" s="2"/>
      <c r="FLL72" s="2"/>
      <c r="FLM72" s="2"/>
      <c r="FLN72" s="2"/>
      <c r="FLO72" s="2"/>
      <c r="FLP72" s="2"/>
      <c r="FLQ72" s="2"/>
      <c r="FLR72" s="2"/>
      <c r="FLS72" s="2"/>
      <c r="FLT72" s="2"/>
      <c r="FLU72" s="2"/>
      <c r="FLV72" s="2"/>
      <c r="FLW72" s="2"/>
      <c r="FLX72" s="2"/>
      <c r="FLY72" s="2"/>
      <c r="FLZ72" s="2"/>
      <c r="FMA72" s="2"/>
      <c r="FMB72" s="2"/>
      <c r="FMC72" s="2"/>
      <c r="FMD72" s="2"/>
      <c r="FME72" s="2"/>
      <c r="FMF72" s="2"/>
      <c r="FMG72" s="2"/>
      <c r="FMH72" s="2"/>
      <c r="FMI72" s="2"/>
      <c r="FMJ72" s="2"/>
      <c r="FMK72" s="2"/>
      <c r="FML72" s="2"/>
      <c r="FMM72" s="2"/>
      <c r="FMN72" s="2"/>
      <c r="FMO72" s="2"/>
      <c r="FMP72" s="2"/>
      <c r="FMQ72" s="2"/>
      <c r="FMR72" s="2"/>
      <c r="FMS72" s="2"/>
      <c r="FMT72" s="2"/>
      <c r="FMU72" s="2"/>
      <c r="FMV72" s="2"/>
      <c r="FMW72" s="2"/>
      <c r="FMX72" s="2"/>
      <c r="FMY72" s="2"/>
      <c r="FMZ72" s="2"/>
      <c r="FNA72" s="2"/>
      <c r="FNB72" s="2"/>
      <c r="FNC72" s="2"/>
      <c r="FND72" s="2"/>
      <c r="FNE72" s="2"/>
      <c r="FNF72" s="2"/>
      <c r="FNG72" s="2"/>
      <c r="FNH72" s="2"/>
      <c r="FNI72" s="2"/>
      <c r="FNJ72" s="2"/>
      <c r="FNK72" s="2"/>
      <c r="FNL72" s="2"/>
      <c r="FNM72" s="2"/>
      <c r="FNN72" s="2"/>
      <c r="FNO72" s="2"/>
      <c r="FNP72" s="2"/>
      <c r="FNQ72" s="2"/>
      <c r="FNR72" s="2"/>
      <c r="FNS72" s="2"/>
      <c r="FNT72" s="2"/>
      <c r="FNU72" s="2"/>
      <c r="FNV72" s="2"/>
      <c r="FNW72" s="2"/>
      <c r="FNX72" s="2"/>
      <c r="FNY72" s="2"/>
      <c r="FNZ72" s="2"/>
      <c r="FOA72" s="2"/>
      <c r="FOB72" s="2"/>
      <c r="FOC72" s="2"/>
      <c r="FOD72" s="2"/>
      <c r="FOE72" s="2"/>
      <c r="FOF72" s="2"/>
      <c r="FOG72" s="2"/>
      <c r="FOH72" s="2"/>
      <c r="FOI72" s="2"/>
      <c r="FOJ72" s="2"/>
      <c r="FOK72" s="2"/>
      <c r="FOL72" s="2"/>
      <c r="FOM72" s="2"/>
      <c r="FON72" s="2"/>
      <c r="FOO72" s="2"/>
      <c r="FOP72" s="2"/>
      <c r="FOQ72" s="2"/>
      <c r="FOR72" s="2"/>
      <c r="FOS72" s="2"/>
      <c r="FOT72" s="2"/>
      <c r="FOU72" s="2"/>
      <c r="FOV72" s="2"/>
      <c r="FOW72" s="2"/>
      <c r="FOX72" s="2"/>
      <c r="FOY72" s="2"/>
      <c r="FOZ72" s="2"/>
      <c r="FPA72" s="2"/>
      <c r="FPB72" s="2"/>
      <c r="FPC72" s="2"/>
      <c r="FPD72" s="2"/>
      <c r="FPE72" s="2"/>
      <c r="FPF72" s="2"/>
      <c r="FPG72" s="2"/>
      <c r="FPH72" s="2"/>
      <c r="FPI72" s="2"/>
      <c r="FPJ72" s="2"/>
      <c r="FPK72" s="2"/>
      <c r="FPL72" s="2"/>
      <c r="FPM72" s="2"/>
      <c r="FPN72" s="2"/>
      <c r="FPO72" s="2"/>
      <c r="FPP72" s="2"/>
      <c r="FPQ72" s="2"/>
      <c r="FPR72" s="2"/>
      <c r="FPS72" s="2"/>
      <c r="FPT72" s="2"/>
      <c r="FPU72" s="2"/>
      <c r="FPV72" s="2"/>
      <c r="FPW72" s="2"/>
      <c r="FPX72" s="2"/>
      <c r="FPY72" s="2"/>
      <c r="FPZ72" s="2"/>
      <c r="FQA72" s="2"/>
      <c r="FQB72" s="2"/>
      <c r="FQC72" s="2"/>
      <c r="FQD72" s="2"/>
      <c r="FQE72" s="2"/>
      <c r="FQF72" s="2"/>
      <c r="FQG72" s="2"/>
      <c r="FQH72" s="2"/>
      <c r="FQI72" s="2"/>
      <c r="FQJ72" s="2"/>
      <c r="FQK72" s="2"/>
      <c r="FQL72" s="2"/>
      <c r="FQM72" s="2"/>
      <c r="FQN72" s="2"/>
      <c r="FQO72" s="2"/>
      <c r="FQP72" s="2"/>
      <c r="FQQ72" s="2"/>
      <c r="FQR72" s="2"/>
      <c r="FQS72" s="2"/>
      <c r="FQT72" s="2"/>
      <c r="FQU72" s="2"/>
      <c r="FQV72" s="2"/>
      <c r="FQW72" s="2"/>
      <c r="FQX72" s="2"/>
      <c r="FQY72" s="2"/>
      <c r="FQZ72" s="2"/>
      <c r="FRA72" s="2"/>
      <c r="FRB72" s="2"/>
      <c r="FRC72" s="2"/>
      <c r="FRD72" s="2"/>
      <c r="FRE72" s="2"/>
      <c r="FRF72" s="2"/>
      <c r="FRG72" s="2"/>
      <c r="FRH72" s="2"/>
      <c r="FRI72" s="2"/>
      <c r="FRJ72" s="2"/>
      <c r="FRK72" s="2"/>
      <c r="FRL72" s="2"/>
      <c r="FRM72" s="2"/>
      <c r="FRN72" s="2"/>
      <c r="FRO72" s="2"/>
      <c r="FRP72" s="2"/>
      <c r="FRQ72" s="2"/>
      <c r="FRR72" s="2"/>
      <c r="FRS72" s="2"/>
      <c r="FRT72" s="2"/>
      <c r="FRU72" s="2"/>
      <c r="FRV72" s="2"/>
      <c r="FRW72" s="2"/>
      <c r="FRX72" s="2"/>
      <c r="FRY72" s="2"/>
      <c r="FRZ72" s="2"/>
      <c r="FSA72" s="2"/>
      <c r="FSB72" s="2"/>
      <c r="FSC72" s="2"/>
      <c r="FSD72" s="2"/>
      <c r="FSE72" s="2"/>
      <c r="FSF72" s="2"/>
      <c r="FSG72" s="2"/>
      <c r="FSH72" s="2"/>
      <c r="FSI72" s="2"/>
      <c r="FSJ72" s="2"/>
      <c r="FSK72" s="2"/>
      <c r="FSL72" s="2"/>
      <c r="FSM72" s="2"/>
      <c r="FSN72" s="2"/>
      <c r="FSO72" s="2"/>
      <c r="FSP72" s="2"/>
      <c r="FSQ72" s="2"/>
      <c r="FSR72" s="2"/>
      <c r="FSS72" s="2"/>
      <c r="FST72" s="2"/>
      <c r="FSU72" s="2"/>
      <c r="FSV72" s="2"/>
      <c r="FSW72" s="2"/>
      <c r="FSX72" s="2"/>
      <c r="FSY72" s="2"/>
      <c r="FSZ72" s="2"/>
      <c r="FTA72" s="2"/>
      <c r="FTB72" s="2"/>
      <c r="FTC72" s="2"/>
      <c r="FTD72" s="2"/>
      <c r="FTE72" s="2"/>
      <c r="FTF72" s="2"/>
      <c r="FTG72" s="2"/>
      <c r="FTH72" s="2"/>
      <c r="FTI72" s="2"/>
      <c r="FTJ72" s="2"/>
      <c r="FTK72" s="2"/>
      <c r="FTL72" s="2"/>
      <c r="FTM72" s="2"/>
      <c r="FTN72" s="2"/>
      <c r="FTO72" s="2"/>
      <c r="FTP72" s="2"/>
      <c r="FTQ72" s="2"/>
      <c r="FTR72" s="2"/>
      <c r="FTS72" s="2"/>
      <c r="FTT72" s="2"/>
      <c r="FTU72" s="2"/>
      <c r="FTV72" s="2"/>
      <c r="FTW72" s="2"/>
      <c r="FTX72" s="2"/>
      <c r="FTY72" s="2"/>
      <c r="FTZ72" s="2"/>
      <c r="FUA72" s="2"/>
      <c r="FUB72" s="2"/>
      <c r="FUC72" s="2"/>
      <c r="FUD72" s="2"/>
      <c r="FUE72" s="2"/>
      <c r="FUF72" s="2"/>
      <c r="FUG72" s="2"/>
      <c r="FUH72" s="2"/>
      <c r="FUI72" s="2"/>
      <c r="FUJ72" s="2"/>
      <c r="FUK72" s="2"/>
      <c r="FUL72" s="2"/>
      <c r="FUM72" s="2"/>
      <c r="FUN72" s="2"/>
      <c r="FUO72" s="2"/>
      <c r="FUP72" s="2"/>
      <c r="FUQ72" s="2"/>
      <c r="FUR72" s="2"/>
      <c r="FUS72" s="2"/>
      <c r="FUT72" s="2"/>
      <c r="FUU72" s="2"/>
      <c r="FUV72" s="2"/>
      <c r="FUW72" s="2"/>
      <c r="FUX72" s="2"/>
      <c r="FUY72" s="2"/>
      <c r="FUZ72" s="2"/>
      <c r="FVA72" s="2"/>
      <c r="FVB72" s="2"/>
      <c r="FVC72" s="2"/>
      <c r="FVD72" s="2"/>
      <c r="FVE72" s="2"/>
      <c r="FVF72" s="2"/>
      <c r="FVG72" s="2"/>
      <c r="FVH72" s="2"/>
      <c r="FVI72" s="2"/>
      <c r="FVJ72" s="2"/>
      <c r="FVK72" s="2"/>
      <c r="FVL72" s="2"/>
      <c r="FVM72" s="2"/>
      <c r="FVN72" s="2"/>
      <c r="FVO72" s="2"/>
      <c r="FVP72" s="2"/>
      <c r="FVQ72" s="2"/>
      <c r="FVR72" s="2"/>
      <c r="FVS72" s="2"/>
      <c r="FVT72" s="2"/>
      <c r="FVU72" s="2"/>
      <c r="FVV72" s="2"/>
      <c r="FVW72" s="2"/>
      <c r="FVX72" s="2"/>
      <c r="FVY72" s="2"/>
      <c r="FVZ72" s="2"/>
      <c r="FWA72" s="2"/>
      <c r="FWB72" s="2"/>
      <c r="FWC72" s="2"/>
      <c r="FWD72" s="2"/>
      <c r="FWE72" s="2"/>
      <c r="FWF72" s="2"/>
      <c r="FWG72" s="2"/>
      <c r="FWH72" s="2"/>
      <c r="FWI72" s="2"/>
      <c r="FWJ72" s="2"/>
      <c r="FWK72" s="2"/>
      <c r="FWL72" s="2"/>
      <c r="FWM72" s="2"/>
      <c r="FWN72" s="2"/>
      <c r="FWO72" s="2"/>
      <c r="FWP72" s="2"/>
      <c r="FWQ72" s="2"/>
      <c r="FWR72" s="2"/>
      <c r="FWS72" s="2"/>
      <c r="FWT72" s="2"/>
      <c r="FWU72" s="2"/>
      <c r="FWV72" s="2"/>
      <c r="FWW72" s="2"/>
      <c r="FWX72" s="2"/>
      <c r="FWY72" s="2"/>
      <c r="FWZ72" s="2"/>
      <c r="FXA72" s="2"/>
      <c r="FXB72" s="2"/>
      <c r="FXC72" s="2"/>
      <c r="FXD72" s="2"/>
      <c r="FXE72" s="2"/>
      <c r="FXF72" s="2"/>
      <c r="FXG72" s="2"/>
      <c r="FXH72" s="2"/>
      <c r="FXI72" s="2"/>
      <c r="FXJ72" s="2"/>
      <c r="FXK72" s="2"/>
      <c r="FXL72" s="2"/>
      <c r="FXM72" s="2"/>
      <c r="FXN72" s="2"/>
      <c r="FXO72" s="2"/>
      <c r="FXP72" s="2"/>
      <c r="FXQ72" s="2"/>
      <c r="FXR72" s="2"/>
      <c r="FXS72" s="2"/>
      <c r="FXT72" s="2"/>
      <c r="FXU72" s="2"/>
      <c r="FXV72" s="2"/>
      <c r="FXW72" s="2"/>
      <c r="FXX72" s="2"/>
      <c r="FXY72" s="2"/>
      <c r="FXZ72" s="2"/>
      <c r="FYA72" s="2"/>
      <c r="FYB72" s="2"/>
      <c r="FYC72" s="2"/>
      <c r="FYD72" s="2"/>
      <c r="FYE72" s="2"/>
      <c r="FYF72" s="2"/>
      <c r="FYG72" s="2"/>
      <c r="FYH72" s="2"/>
      <c r="FYI72" s="2"/>
      <c r="FYJ72" s="2"/>
      <c r="FYK72" s="2"/>
      <c r="FYL72" s="2"/>
      <c r="FYM72" s="2"/>
      <c r="FYN72" s="2"/>
      <c r="FYO72" s="2"/>
      <c r="FYP72" s="2"/>
      <c r="FYQ72" s="2"/>
      <c r="FYR72" s="2"/>
      <c r="FYS72" s="2"/>
      <c r="FYT72" s="2"/>
      <c r="FYU72" s="2"/>
      <c r="FYV72" s="2"/>
      <c r="FYW72" s="2"/>
      <c r="FYX72" s="2"/>
      <c r="FYY72" s="2"/>
      <c r="FYZ72" s="2"/>
      <c r="FZA72" s="2"/>
      <c r="FZB72" s="2"/>
      <c r="FZC72" s="2"/>
      <c r="FZD72" s="2"/>
      <c r="FZE72" s="2"/>
      <c r="FZF72" s="2"/>
      <c r="FZG72" s="2"/>
      <c r="FZH72" s="2"/>
      <c r="FZI72" s="2"/>
      <c r="FZJ72" s="2"/>
      <c r="FZK72" s="2"/>
      <c r="FZL72" s="2"/>
      <c r="FZM72" s="2"/>
      <c r="FZN72" s="2"/>
      <c r="FZO72" s="2"/>
      <c r="FZP72" s="2"/>
      <c r="FZQ72" s="2"/>
      <c r="FZR72" s="2"/>
      <c r="FZS72" s="2"/>
      <c r="FZT72" s="2"/>
      <c r="FZU72" s="2"/>
      <c r="FZV72" s="2"/>
      <c r="FZW72" s="2"/>
      <c r="FZX72" s="2"/>
      <c r="FZY72" s="2"/>
      <c r="FZZ72" s="2"/>
      <c r="GAA72" s="2"/>
      <c r="GAB72" s="2"/>
      <c r="GAC72" s="2"/>
      <c r="GAD72" s="2"/>
      <c r="GAE72" s="2"/>
      <c r="GAF72" s="2"/>
      <c r="GAG72" s="2"/>
      <c r="GAH72" s="2"/>
      <c r="GAI72" s="2"/>
      <c r="GAJ72" s="2"/>
      <c r="GAK72" s="2"/>
      <c r="GAL72" s="2"/>
      <c r="GAM72" s="2"/>
      <c r="GAN72" s="2"/>
      <c r="GAO72" s="2"/>
      <c r="GAP72" s="2"/>
      <c r="GAQ72" s="2"/>
      <c r="GAR72" s="2"/>
      <c r="GAS72" s="2"/>
      <c r="GAT72" s="2"/>
      <c r="GAU72" s="2"/>
      <c r="GAV72" s="2"/>
      <c r="GAW72" s="2"/>
      <c r="GAX72" s="2"/>
      <c r="GAY72" s="2"/>
      <c r="GAZ72" s="2"/>
      <c r="GBA72" s="2"/>
      <c r="GBB72" s="2"/>
      <c r="GBC72" s="2"/>
      <c r="GBD72" s="2"/>
      <c r="GBE72" s="2"/>
      <c r="GBF72" s="2"/>
      <c r="GBG72" s="2"/>
      <c r="GBH72" s="2"/>
      <c r="GBI72" s="2"/>
      <c r="GBJ72" s="2"/>
      <c r="GBK72" s="2"/>
      <c r="GBL72" s="2"/>
      <c r="GBM72" s="2"/>
      <c r="GBN72" s="2"/>
      <c r="GBO72" s="2"/>
      <c r="GBP72" s="2"/>
      <c r="GBQ72" s="2"/>
      <c r="GBR72" s="2"/>
      <c r="GBS72" s="2"/>
      <c r="GBT72" s="2"/>
      <c r="GBU72" s="2"/>
      <c r="GBV72" s="2"/>
      <c r="GBW72" s="2"/>
      <c r="GBX72" s="2"/>
      <c r="GBY72" s="2"/>
      <c r="GBZ72" s="2"/>
      <c r="GCA72" s="2"/>
      <c r="GCB72" s="2"/>
      <c r="GCC72" s="2"/>
      <c r="GCD72" s="2"/>
      <c r="GCE72" s="2"/>
      <c r="GCF72" s="2"/>
      <c r="GCG72" s="2"/>
      <c r="GCH72" s="2"/>
      <c r="GCI72" s="2"/>
      <c r="GCJ72" s="2"/>
      <c r="GCK72" s="2"/>
      <c r="GCL72" s="2"/>
      <c r="GCM72" s="2"/>
      <c r="GCN72" s="2"/>
      <c r="GCO72" s="2"/>
      <c r="GCP72" s="2"/>
      <c r="GCQ72" s="2"/>
      <c r="GCR72" s="2"/>
      <c r="GCS72" s="2"/>
      <c r="GCT72" s="2"/>
      <c r="GCU72" s="2"/>
      <c r="GCV72" s="2"/>
      <c r="GCW72" s="2"/>
      <c r="GCX72" s="2"/>
      <c r="GCY72" s="2"/>
      <c r="GCZ72" s="2"/>
      <c r="GDA72" s="2"/>
      <c r="GDB72" s="2"/>
      <c r="GDC72" s="2"/>
      <c r="GDD72" s="2"/>
      <c r="GDE72" s="2"/>
      <c r="GDF72" s="2"/>
      <c r="GDG72" s="2"/>
      <c r="GDH72" s="2"/>
      <c r="GDI72" s="2"/>
      <c r="GDJ72" s="2"/>
      <c r="GDK72" s="2"/>
      <c r="GDL72" s="2"/>
      <c r="GDM72" s="2"/>
      <c r="GDN72" s="2"/>
      <c r="GDO72" s="2"/>
      <c r="GDP72" s="2"/>
      <c r="GDQ72" s="2"/>
      <c r="GDR72" s="2"/>
      <c r="GDS72" s="2"/>
      <c r="GDT72" s="2"/>
      <c r="GDU72" s="2"/>
      <c r="GDV72" s="2"/>
      <c r="GDW72" s="2"/>
      <c r="GDX72" s="2"/>
      <c r="GDY72" s="2"/>
      <c r="GDZ72" s="2"/>
      <c r="GEA72" s="2"/>
      <c r="GEB72" s="2"/>
      <c r="GEC72" s="2"/>
      <c r="GED72" s="2"/>
      <c r="GEE72" s="2"/>
      <c r="GEF72" s="2"/>
      <c r="GEG72" s="2"/>
      <c r="GEH72" s="2"/>
      <c r="GEI72" s="2"/>
      <c r="GEJ72" s="2"/>
      <c r="GEK72" s="2"/>
      <c r="GEL72" s="2"/>
      <c r="GEM72" s="2"/>
      <c r="GEN72" s="2"/>
      <c r="GEO72" s="2"/>
      <c r="GEP72" s="2"/>
      <c r="GEQ72" s="2"/>
      <c r="GER72" s="2"/>
      <c r="GES72" s="2"/>
      <c r="GET72" s="2"/>
      <c r="GEU72" s="2"/>
      <c r="GEV72" s="2"/>
      <c r="GEW72" s="2"/>
      <c r="GEX72" s="2"/>
      <c r="GEY72" s="2"/>
      <c r="GEZ72" s="2"/>
      <c r="GFA72" s="2"/>
      <c r="GFB72" s="2"/>
      <c r="GFC72" s="2"/>
      <c r="GFD72" s="2"/>
      <c r="GFE72" s="2"/>
      <c r="GFF72" s="2"/>
      <c r="GFG72" s="2"/>
      <c r="GFH72" s="2"/>
      <c r="GFI72" s="2"/>
      <c r="GFJ72" s="2"/>
      <c r="GFK72" s="2"/>
      <c r="GFL72" s="2"/>
      <c r="GFM72" s="2"/>
      <c r="GFN72" s="2"/>
      <c r="GFO72" s="2"/>
      <c r="GFP72" s="2"/>
      <c r="GFQ72" s="2"/>
      <c r="GFR72" s="2"/>
      <c r="GFS72" s="2"/>
      <c r="GFT72" s="2"/>
      <c r="GFU72" s="2"/>
      <c r="GFV72" s="2"/>
      <c r="GFW72" s="2"/>
      <c r="GFX72" s="2"/>
      <c r="GFY72" s="2"/>
      <c r="GFZ72" s="2"/>
      <c r="GGA72" s="2"/>
      <c r="GGB72" s="2"/>
      <c r="GGC72" s="2"/>
      <c r="GGD72" s="2"/>
      <c r="GGE72" s="2"/>
      <c r="GGF72" s="2"/>
      <c r="GGG72" s="2"/>
      <c r="GGH72" s="2"/>
      <c r="GGI72" s="2"/>
      <c r="GGJ72" s="2"/>
      <c r="GGK72" s="2"/>
      <c r="GGL72" s="2"/>
      <c r="GGM72" s="2"/>
      <c r="GGN72" s="2"/>
      <c r="GGO72" s="2"/>
      <c r="GGP72" s="2"/>
      <c r="GGQ72" s="2"/>
      <c r="GGR72" s="2"/>
      <c r="GGS72" s="2"/>
      <c r="GGT72" s="2"/>
      <c r="GGU72" s="2"/>
      <c r="GGV72" s="2"/>
      <c r="GGW72" s="2"/>
      <c r="GGX72" s="2"/>
      <c r="GGY72" s="2"/>
      <c r="GGZ72" s="2"/>
      <c r="GHA72" s="2"/>
      <c r="GHB72" s="2"/>
      <c r="GHC72" s="2"/>
      <c r="GHD72" s="2"/>
      <c r="GHE72" s="2"/>
      <c r="GHF72" s="2"/>
      <c r="GHG72" s="2"/>
      <c r="GHH72" s="2"/>
      <c r="GHI72" s="2"/>
      <c r="GHJ72" s="2"/>
      <c r="GHK72" s="2"/>
      <c r="GHL72" s="2"/>
      <c r="GHM72" s="2"/>
      <c r="GHN72" s="2"/>
      <c r="GHO72" s="2"/>
      <c r="GHP72" s="2"/>
      <c r="GHQ72" s="2"/>
      <c r="GHR72" s="2"/>
      <c r="GHS72" s="2"/>
      <c r="GHT72" s="2"/>
      <c r="GHU72" s="2"/>
      <c r="GHV72" s="2"/>
      <c r="GHW72" s="2"/>
      <c r="GHX72" s="2"/>
      <c r="GHY72" s="2"/>
      <c r="GHZ72" s="2"/>
      <c r="GIA72" s="2"/>
      <c r="GIB72" s="2"/>
      <c r="GIC72" s="2"/>
      <c r="GID72" s="2"/>
      <c r="GIE72" s="2"/>
      <c r="GIF72" s="2"/>
      <c r="GIG72" s="2"/>
      <c r="GIH72" s="2"/>
      <c r="GII72" s="2"/>
      <c r="GIJ72" s="2"/>
      <c r="GIK72" s="2"/>
      <c r="GIL72" s="2"/>
      <c r="GIM72" s="2"/>
      <c r="GIN72" s="2"/>
      <c r="GIO72" s="2"/>
      <c r="GIP72" s="2"/>
      <c r="GIQ72" s="2"/>
      <c r="GIR72" s="2"/>
      <c r="GIS72" s="2"/>
      <c r="GIT72" s="2"/>
      <c r="GIU72" s="2"/>
      <c r="GIV72" s="2"/>
      <c r="GIW72" s="2"/>
      <c r="GIX72" s="2"/>
      <c r="GIY72" s="2"/>
      <c r="GIZ72" s="2"/>
      <c r="GJA72" s="2"/>
      <c r="GJB72" s="2"/>
      <c r="GJC72" s="2"/>
      <c r="GJD72" s="2"/>
      <c r="GJE72" s="2"/>
      <c r="GJF72" s="2"/>
      <c r="GJG72" s="2"/>
      <c r="GJH72" s="2"/>
      <c r="GJI72" s="2"/>
      <c r="GJJ72" s="2"/>
      <c r="GJK72" s="2"/>
      <c r="GJL72" s="2"/>
      <c r="GJM72" s="2"/>
      <c r="GJN72" s="2"/>
      <c r="GJO72" s="2"/>
      <c r="GJP72" s="2"/>
      <c r="GJQ72" s="2"/>
      <c r="GJR72" s="2"/>
      <c r="GJS72" s="2"/>
      <c r="GJT72" s="2"/>
      <c r="GJU72" s="2"/>
      <c r="GJV72" s="2"/>
      <c r="GJW72" s="2"/>
      <c r="GJX72" s="2"/>
      <c r="GJY72" s="2"/>
      <c r="GJZ72" s="2"/>
      <c r="GKA72" s="2"/>
      <c r="GKB72" s="2"/>
      <c r="GKC72" s="2"/>
      <c r="GKD72" s="2"/>
      <c r="GKE72" s="2"/>
      <c r="GKF72" s="2"/>
      <c r="GKG72" s="2"/>
      <c r="GKH72" s="2"/>
      <c r="GKI72" s="2"/>
      <c r="GKJ72" s="2"/>
      <c r="GKK72" s="2"/>
      <c r="GKL72" s="2"/>
      <c r="GKM72" s="2"/>
      <c r="GKN72" s="2"/>
      <c r="GKO72" s="2"/>
      <c r="GKP72" s="2"/>
      <c r="GKQ72" s="2"/>
      <c r="GKR72" s="2"/>
      <c r="GKS72" s="2"/>
      <c r="GKT72" s="2"/>
      <c r="GKU72" s="2"/>
      <c r="GKV72" s="2"/>
      <c r="GKW72" s="2"/>
      <c r="GKX72" s="2"/>
      <c r="GKY72" s="2"/>
      <c r="GKZ72" s="2"/>
      <c r="GLA72" s="2"/>
      <c r="GLB72" s="2"/>
      <c r="GLC72" s="2"/>
      <c r="GLD72" s="2"/>
      <c r="GLE72" s="2"/>
      <c r="GLF72" s="2"/>
      <c r="GLG72" s="2"/>
      <c r="GLH72" s="2"/>
      <c r="GLI72" s="2"/>
      <c r="GLJ72" s="2"/>
      <c r="GLK72" s="2"/>
      <c r="GLL72" s="2"/>
      <c r="GLM72" s="2"/>
      <c r="GLN72" s="2"/>
      <c r="GLO72" s="2"/>
      <c r="GLP72" s="2"/>
      <c r="GLQ72" s="2"/>
      <c r="GLR72" s="2"/>
      <c r="GLS72" s="2"/>
      <c r="GLT72" s="2"/>
      <c r="GLU72" s="2"/>
      <c r="GLV72" s="2"/>
      <c r="GLW72" s="2"/>
      <c r="GLX72" s="2"/>
      <c r="GLY72" s="2"/>
      <c r="GLZ72" s="2"/>
      <c r="GMA72" s="2"/>
      <c r="GMB72" s="2"/>
      <c r="GMC72" s="2"/>
      <c r="GMD72" s="2"/>
      <c r="GME72" s="2"/>
      <c r="GMF72" s="2"/>
      <c r="GMG72" s="2"/>
      <c r="GMH72" s="2"/>
      <c r="GMI72" s="2"/>
      <c r="GMJ72" s="2"/>
      <c r="GMK72" s="2"/>
      <c r="GML72" s="2"/>
      <c r="GMM72" s="2"/>
      <c r="GMN72" s="2"/>
      <c r="GMO72" s="2"/>
      <c r="GMP72" s="2"/>
      <c r="GMQ72" s="2"/>
      <c r="GMR72" s="2"/>
      <c r="GMS72" s="2"/>
      <c r="GMT72" s="2"/>
      <c r="GMU72" s="2"/>
      <c r="GMV72" s="2"/>
      <c r="GMW72" s="2"/>
      <c r="GMX72" s="2"/>
      <c r="GMY72" s="2"/>
      <c r="GMZ72" s="2"/>
      <c r="GNA72" s="2"/>
      <c r="GNB72" s="2"/>
      <c r="GNC72" s="2"/>
      <c r="GND72" s="2"/>
      <c r="GNE72" s="2"/>
      <c r="GNF72" s="2"/>
      <c r="GNG72" s="2"/>
      <c r="GNH72" s="2"/>
      <c r="GNI72" s="2"/>
      <c r="GNJ72" s="2"/>
      <c r="GNK72" s="2"/>
      <c r="GNL72" s="2"/>
      <c r="GNM72" s="2"/>
      <c r="GNN72" s="2"/>
      <c r="GNO72" s="2"/>
      <c r="GNP72" s="2"/>
      <c r="GNQ72" s="2"/>
      <c r="GNR72" s="2"/>
      <c r="GNS72" s="2"/>
      <c r="GNT72" s="2"/>
      <c r="GNU72" s="2"/>
      <c r="GNV72" s="2"/>
      <c r="GNW72" s="2"/>
      <c r="GNX72" s="2"/>
      <c r="GNY72" s="2"/>
      <c r="GNZ72" s="2"/>
      <c r="GOA72" s="2"/>
      <c r="GOB72" s="2"/>
      <c r="GOC72" s="2"/>
      <c r="GOD72" s="2"/>
      <c r="GOE72" s="2"/>
      <c r="GOF72" s="2"/>
      <c r="GOG72" s="2"/>
      <c r="GOH72" s="2"/>
      <c r="GOI72" s="2"/>
      <c r="GOJ72" s="2"/>
      <c r="GOK72" s="2"/>
      <c r="GOL72" s="2"/>
      <c r="GOM72" s="2"/>
      <c r="GON72" s="2"/>
      <c r="GOO72" s="2"/>
      <c r="GOP72" s="2"/>
      <c r="GOQ72" s="2"/>
      <c r="GOR72" s="2"/>
      <c r="GOS72" s="2"/>
      <c r="GOT72" s="2"/>
      <c r="GOU72" s="2"/>
      <c r="GOV72" s="2"/>
      <c r="GOW72" s="2"/>
      <c r="GOX72" s="2"/>
      <c r="GOY72" s="2"/>
      <c r="GOZ72" s="2"/>
      <c r="GPA72" s="2"/>
      <c r="GPB72" s="2"/>
      <c r="GPC72" s="2"/>
      <c r="GPD72" s="2"/>
      <c r="GPE72" s="2"/>
      <c r="GPF72" s="2"/>
      <c r="GPG72" s="2"/>
      <c r="GPH72" s="2"/>
      <c r="GPI72" s="2"/>
      <c r="GPJ72" s="2"/>
      <c r="GPK72" s="2"/>
      <c r="GPL72" s="2"/>
      <c r="GPM72" s="2"/>
      <c r="GPN72" s="2"/>
      <c r="GPO72" s="2"/>
      <c r="GPP72" s="2"/>
      <c r="GPQ72" s="2"/>
      <c r="GPR72" s="2"/>
      <c r="GPS72" s="2"/>
      <c r="GPT72" s="2"/>
      <c r="GPU72" s="2"/>
      <c r="GPV72" s="2"/>
      <c r="GPW72" s="2"/>
      <c r="GPX72" s="2"/>
      <c r="GPY72" s="2"/>
      <c r="GPZ72" s="2"/>
      <c r="GQA72" s="2"/>
      <c r="GQB72" s="2"/>
      <c r="GQC72" s="2"/>
      <c r="GQD72" s="2"/>
      <c r="GQE72" s="2"/>
      <c r="GQF72" s="2"/>
      <c r="GQG72" s="2"/>
      <c r="GQH72" s="2"/>
      <c r="GQI72" s="2"/>
      <c r="GQJ72" s="2"/>
      <c r="GQK72" s="2"/>
      <c r="GQL72" s="2"/>
      <c r="GQM72" s="2"/>
      <c r="GQN72" s="2"/>
      <c r="GQO72" s="2"/>
      <c r="GQP72" s="2"/>
      <c r="GQQ72" s="2"/>
      <c r="GQR72" s="2"/>
      <c r="GQS72" s="2"/>
      <c r="GQT72" s="2"/>
      <c r="GQU72" s="2"/>
      <c r="GQV72" s="2"/>
      <c r="GQW72" s="2"/>
      <c r="GQX72" s="2"/>
      <c r="GQY72" s="2"/>
      <c r="GQZ72" s="2"/>
      <c r="GRA72" s="2"/>
      <c r="GRB72" s="2"/>
      <c r="GRC72" s="2"/>
      <c r="GRD72" s="2"/>
      <c r="GRE72" s="2"/>
      <c r="GRF72" s="2"/>
      <c r="GRG72" s="2"/>
      <c r="GRH72" s="2"/>
      <c r="GRI72" s="2"/>
      <c r="GRJ72" s="2"/>
      <c r="GRK72" s="2"/>
      <c r="GRL72" s="2"/>
      <c r="GRM72" s="2"/>
      <c r="GRN72" s="2"/>
      <c r="GRO72" s="2"/>
      <c r="GRP72" s="2"/>
      <c r="GRQ72" s="2"/>
      <c r="GRR72" s="2"/>
      <c r="GRS72" s="2"/>
      <c r="GRT72" s="2"/>
      <c r="GRU72" s="2"/>
      <c r="GRV72" s="2"/>
      <c r="GRW72" s="2"/>
      <c r="GRX72" s="2"/>
      <c r="GRY72" s="2"/>
      <c r="GRZ72" s="2"/>
      <c r="GSA72" s="2"/>
      <c r="GSB72" s="2"/>
      <c r="GSC72" s="2"/>
      <c r="GSD72" s="2"/>
      <c r="GSE72" s="2"/>
      <c r="GSF72" s="2"/>
      <c r="GSG72" s="2"/>
      <c r="GSH72" s="2"/>
      <c r="GSI72" s="2"/>
      <c r="GSJ72" s="2"/>
      <c r="GSK72" s="2"/>
      <c r="GSL72" s="2"/>
      <c r="GSM72" s="2"/>
      <c r="GSN72" s="2"/>
      <c r="GSO72" s="2"/>
      <c r="GSP72" s="2"/>
      <c r="GSQ72" s="2"/>
      <c r="GSR72" s="2"/>
      <c r="GSS72" s="2"/>
      <c r="GST72" s="2"/>
      <c r="GSU72" s="2"/>
      <c r="GSV72" s="2"/>
      <c r="GSW72" s="2"/>
      <c r="GSX72" s="2"/>
      <c r="GSY72" s="2"/>
      <c r="GSZ72" s="2"/>
      <c r="GTA72" s="2"/>
      <c r="GTB72" s="2"/>
      <c r="GTC72" s="2"/>
      <c r="GTD72" s="2"/>
      <c r="GTE72" s="2"/>
      <c r="GTF72" s="2"/>
      <c r="GTG72" s="2"/>
      <c r="GTH72" s="2"/>
      <c r="GTI72" s="2"/>
      <c r="GTJ72" s="2"/>
      <c r="GTK72" s="2"/>
      <c r="GTL72" s="2"/>
      <c r="GTM72" s="2"/>
      <c r="GTN72" s="2"/>
      <c r="GTO72" s="2"/>
      <c r="GTP72" s="2"/>
      <c r="GTQ72" s="2"/>
      <c r="GTR72" s="2"/>
      <c r="GTS72" s="2"/>
      <c r="GTT72" s="2"/>
      <c r="GTU72" s="2"/>
      <c r="GTV72" s="2"/>
      <c r="GTW72" s="2"/>
      <c r="GTX72" s="2"/>
      <c r="GTY72" s="2"/>
      <c r="GTZ72" s="2"/>
      <c r="GUA72" s="2"/>
      <c r="GUB72" s="2"/>
      <c r="GUC72" s="2"/>
      <c r="GUD72" s="2"/>
      <c r="GUE72" s="2"/>
      <c r="GUF72" s="2"/>
      <c r="GUG72" s="2"/>
      <c r="GUH72" s="2"/>
      <c r="GUI72" s="2"/>
      <c r="GUJ72" s="2"/>
      <c r="GUK72" s="2"/>
      <c r="GUL72" s="2"/>
      <c r="GUM72" s="2"/>
      <c r="GUN72" s="2"/>
      <c r="GUO72" s="2"/>
      <c r="GUP72" s="2"/>
      <c r="GUQ72" s="2"/>
      <c r="GUR72" s="2"/>
      <c r="GUS72" s="2"/>
      <c r="GUT72" s="2"/>
      <c r="GUU72" s="2"/>
      <c r="GUV72" s="2"/>
      <c r="GUW72" s="2"/>
      <c r="GUX72" s="2"/>
      <c r="GUY72" s="2"/>
      <c r="GUZ72" s="2"/>
      <c r="GVA72" s="2"/>
      <c r="GVB72" s="2"/>
      <c r="GVC72" s="2"/>
      <c r="GVD72" s="2"/>
      <c r="GVE72" s="2"/>
      <c r="GVF72" s="2"/>
      <c r="GVG72" s="2"/>
      <c r="GVH72" s="2"/>
      <c r="GVI72" s="2"/>
      <c r="GVJ72" s="2"/>
      <c r="GVK72" s="2"/>
      <c r="GVL72" s="2"/>
      <c r="GVM72" s="2"/>
      <c r="GVN72" s="2"/>
      <c r="GVO72" s="2"/>
      <c r="GVP72" s="2"/>
      <c r="GVQ72" s="2"/>
      <c r="GVR72" s="2"/>
      <c r="GVS72" s="2"/>
      <c r="GVT72" s="2"/>
      <c r="GVU72" s="2"/>
      <c r="GVV72" s="2"/>
      <c r="GVW72" s="2"/>
      <c r="GVX72" s="2"/>
      <c r="GVY72" s="2"/>
      <c r="GVZ72" s="2"/>
      <c r="GWA72" s="2"/>
      <c r="GWB72" s="2"/>
      <c r="GWC72" s="2"/>
      <c r="GWD72" s="2"/>
      <c r="GWE72" s="2"/>
      <c r="GWF72" s="2"/>
      <c r="GWG72" s="2"/>
      <c r="GWH72" s="2"/>
      <c r="GWI72" s="2"/>
      <c r="GWJ72" s="2"/>
      <c r="GWK72" s="2"/>
      <c r="GWL72" s="2"/>
      <c r="GWM72" s="2"/>
      <c r="GWN72" s="2"/>
      <c r="GWO72" s="2"/>
      <c r="GWP72" s="2"/>
      <c r="GWQ72" s="2"/>
      <c r="GWR72" s="2"/>
      <c r="GWS72" s="2"/>
      <c r="GWT72" s="2"/>
      <c r="GWU72" s="2"/>
      <c r="GWV72" s="2"/>
      <c r="GWW72" s="2"/>
      <c r="GWX72" s="2"/>
      <c r="GWY72" s="2"/>
      <c r="GWZ72" s="2"/>
      <c r="GXA72" s="2"/>
      <c r="GXB72" s="2"/>
      <c r="GXC72" s="2"/>
      <c r="GXD72" s="2"/>
      <c r="GXE72" s="2"/>
      <c r="GXF72" s="2"/>
      <c r="GXG72" s="2"/>
      <c r="GXH72" s="2"/>
      <c r="GXI72" s="2"/>
      <c r="GXJ72" s="2"/>
      <c r="GXK72" s="2"/>
      <c r="GXL72" s="2"/>
      <c r="GXM72" s="2"/>
      <c r="GXN72" s="2"/>
      <c r="GXO72" s="2"/>
      <c r="GXP72" s="2"/>
      <c r="GXQ72" s="2"/>
      <c r="GXR72" s="2"/>
      <c r="GXS72" s="2"/>
      <c r="GXT72" s="2"/>
      <c r="GXU72" s="2"/>
      <c r="GXV72" s="2"/>
      <c r="GXW72" s="2"/>
      <c r="GXX72" s="2"/>
      <c r="GXY72" s="2"/>
      <c r="GXZ72" s="2"/>
      <c r="GYA72" s="2"/>
      <c r="GYB72" s="2"/>
      <c r="GYC72" s="2"/>
      <c r="GYD72" s="2"/>
      <c r="GYE72" s="2"/>
      <c r="GYF72" s="2"/>
      <c r="GYG72" s="2"/>
      <c r="GYH72" s="2"/>
      <c r="GYI72" s="2"/>
      <c r="GYJ72" s="2"/>
      <c r="GYK72" s="2"/>
      <c r="GYL72" s="2"/>
      <c r="GYM72" s="2"/>
      <c r="GYN72" s="2"/>
      <c r="GYO72" s="2"/>
      <c r="GYP72" s="2"/>
      <c r="GYQ72" s="2"/>
      <c r="GYR72" s="2"/>
      <c r="GYS72" s="2"/>
      <c r="GYT72" s="2"/>
      <c r="GYU72" s="2"/>
      <c r="GYV72" s="2"/>
      <c r="GYW72" s="2"/>
      <c r="GYX72" s="2"/>
      <c r="GYY72" s="2"/>
      <c r="GYZ72" s="2"/>
      <c r="GZA72" s="2"/>
      <c r="GZB72" s="2"/>
      <c r="GZC72" s="2"/>
      <c r="GZD72" s="2"/>
      <c r="GZE72" s="2"/>
      <c r="GZF72" s="2"/>
      <c r="GZG72" s="2"/>
      <c r="GZH72" s="2"/>
      <c r="GZI72" s="2"/>
      <c r="GZJ72" s="2"/>
      <c r="GZK72" s="2"/>
      <c r="GZL72" s="2"/>
      <c r="GZM72" s="2"/>
      <c r="GZN72" s="2"/>
      <c r="GZO72" s="2"/>
      <c r="GZP72" s="2"/>
      <c r="GZQ72" s="2"/>
      <c r="GZR72" s="2"/>
      <c r="GZS72" s="2"/>
      <c r="GZT72" s="2"/>
      <c r="GZU72" s="2"/>
      <c r="GZV72" s="2"/>
      <c r="GZW72" s="2"/>
      <c r="GZX72" s="2"/>
      <c r="GZY72" s="2"/>
      <c r="GZZ72" s="2"/>
      <c r="HAA72" s="2"/>
      <c r="HAB72" s="2"/>
      <c r="HAC72" s="2"/>
      <c r="HAD72" s="2"/>
      <c r="HAE72" s="2"/>
      <c r="HAF72" s="2"/>
      <c r="HAG72" s="2"/>
      <c r="HAH72" s="2"/>
      <c r="HAI72" s="2"/>
      <c r="HAJ72" s="2"/>
      <c r="HAK72" s="2"/>
      <c r="HAL72" s="2"/>
      <c r="HAM72" s="2"/>
      <c r="HAN72" s="2"/>
      <c r="HAO72" s="2"/>
      <c r="HAP72" s="2"/>
      <c r="HAQ72" s="2"/>
      <c r="HAR72" s="2"/>
      <c r="HAS72" s="2"/>
      <c r="HAT72" s="2"/>
      <c r="HAU72" s="2"/>
      <c r="HAV72" s="2"/>
      <c r="HAW72" s="2"/>
      <c r="HAX72" s="2"/>
      <c r="HAY72" s="2"/>
      <c r="HAZ72" s="2"/>
      <c r="HBA72" s="2"/>
      <c r="HBB72" s="2"/>
      <c r="HBC72" s="2"/>
      <c r="HBD72" s="2"/>
      <c r="HBE72" s="2"/>
      <c r="HBF72" s="2"/>
      <c r="HBG72" s="2"/>
      <c r="HBH72" s="2"/>
      <c r="HBI72" s="2"/>
      <c r="HBJ72" s="2"/>
      <c r="HBK72" s="2"/>
      <c r="HBL72" s="2"/>
      <c r="HBM72" s="2"/>
      <c r="HBN72" s="2"/>
      <c r="HBO72" s="2"/>
      <c r="HBP72" s="2"/>
      <c r="HBQ72" s="2"/>
      <c r="HBR72" s="2"/>
      <c r="HBS72" s="2"/>
      <c r="HBT72" s="2"/>
      <c r="HBU72" s="2"/>
      <c r="HBV72" s="2"/>
      <c r="HBW72" s="2"/>
      <c r="HBX72" s="2"/>
      <c r="HBY72" s="2"/>
      <c r="HBZ72" s="2"/>
      <c r="HCA72" s="2"/>
      <c r="HCB72" s="2"/>
      <c r="HCC72" s="2"/>
      <c r="HCD72" s="2"/>
      <c r="HCE72" s="2"/>
      <c r="HCF72" s="2"/>
      <c r="HCG72" s="2"/>
      <c r="HCH72" s="2"/>
      <c r="HCI72" s="2"/>
      <c r="HCJ72" s="2"/>
      <c r="HCK72" s="2"/>
      <c r="HCL72" s="2"/>
      <c r="HCM72" s="2"/>
      <c r="HCN72" s="2"/>
      <c r="HCO72" s="2"/>
      <c r="HCP72" s="2"/>
      <c r="HCQ72" s="2"/>
      <c r="HCR72" s="2"/>
      <c r="HCS72" s="2"/>
      <c r="HCT72" s="2"/>
      <c r="HCU72" s="2"/>
      <c r="HCV72" s="2"/>
      <c r="HCW72" s="2"/>
      <c r="HCX72" s="2"/>
      <c r="HCY72" s="2"/>
      <c r="HCZ72" s="2"/>
      <c r="HDA72" s="2"/>
      <c r="HDB72" s="2"/>
      <c r="HDC72" s="2"/>
      <c r="HDD72" s="2"/>
      <c r="HDE72" s="2"/>
      <c r="HDF72" s="2"/>
      <c r="HDG72" s="2"/>
      <c r="HDH72" s="2"/>
      <c r="HDI72" s="2"/>
      <c r="HDJ72" s="2"/>
      <c r="HDK72" s="2"/>
      <c r="HDL72" s="2"/>
      <c r="HDM72" s="2"/>
      <c r="HDN72" s="2"/>
      <c r="HDO72" s="2"/>
      <c r="HDP72" s="2"/>
      <c r="HDQ72" s="2"/>
      <c r="HDR72" s="2"/>
      <c r="HDS72" s="2"/>
      <c r="HDT72" s="2"/>
      <c r="HDU72" s="2"/>
      <c r="HDV72" s="2"/>
      <c r="HDW72" s="2"/>
      <c r="HDX72" s="2"/>
      <c r="HDY72" s="2"/>
      <c r="HDZ72" s="2"/>
      <c r="HEA72" s="2"/>
      <c r="HEB72" s="2"/>
      <c r="HEC72" s="2"/>
      <c r="HED72" s="2"/>
      <c r="HEE72" s="2"/>
      <c r="HEF72" s="2"/>
      <c r="HEG72" s="2"/>
      <c r="HEH72" s="2"/>
      <c r="HEI72" s="2"/>
      <c r="HEJ72" s="2"/>
      <c r="HEK72" s="2"/>
      <c r="HEL72" s="2"/>
      <c r="HEM72" s="2"/>
      <c r="HEN72" s="2"/>
      <c r="HEO72" s="2"/>
      <c r="HEP72" s="2"/>
      <c r="HEQ72" s="2"/>
      <c r="HER72" s="2"/>
      <c r="HES72" s="2"/>
      <c r="HET72" s="2"/>
      <c r="HEU72" s="2"/>
      <c r="HEV72" s="2"/>
      <c r="HEW72" s="2"/>
      <c r="HEX72" s="2"/>
      <c r="HEY72" s="2"/>
      <c r="HEZ72" s="2"/>
      <c r="HFA72" s="2"/>
      <c r="HFB72" s="2"/>
      <c r="HFC72" s="2"/>
      <c r="HFD72" s="2"/>
      <c r="HFE72" s="2"/>
      <c r="HFF72" s="2"/>
      <c r="HFG72" s="2"/>
      <c r="HFH72" s="2"/>
      <c r="HFI72" s="2"/>
      <c r="HFJ72" s="2"/>
      <c r="HFK72" s="2"/>
      <c r="HFL72" s="2"/>
      <c r="HFM72" s="2"/>
      <c r="HFN72" s="2"/>
      <c r="HFO72" s="2"/>
      <c r="HFP72" s="2"/>
      <c r="HFQ72" s="2"/>
      <c r="HFR72" s="2"/>
      <c r="HFS72" s="2"/>
      <c r="HFT72" s="2"/>
      <c r="HFU72" s="2"/>
      <c r="HFV72" s="2"/>
      <c r="HFW72" s="2"/>
      <c r="HFX72" s="2"/>
      <c r="HFY72" s="2"/>
      <c r="HFZ72" s="2"/>
      <c r="HGA72" s="2"/>
      <c r="HGB72" s="2"/>
      <c r="HGC72" s="2"/>
      <c r="HGD72" s="2"/>
      <c r="HGE72" s="2"/>
      <c r="HGF72" s="2"/>
      <c r="HGG72" s="2"/>
      <c r="HGH72" s="2"/>
      <c r="HGI72" s="2"/>
      <c r="HGJ72" s="2"/>
      <c r="HGK72" s="2"/>
      <c r="HGL72" s="2"/>
      <c r="HGM72" s="2"/>
      <c r="HGN72" s="2"/>
      <c r="HGO72" s="2"/>
      <c r="HGP72" s="2"/>
      <c r="HGQ72" s="2"/>
      <c r="HGR72" s="2"/>
      <c r="HGS72" s="2"/>
      <c r="HGT72" s="2"/>
      <c r="HGU72" s="2"/>
      <c r="HGV72" s="2"/>
      <c r="HGW72" s="2"/>
      <c r="HGX72" s="2"/>
      <c r="HGY72" s="2"/>
      <c r="HGZ72" s="2"/>
      <c r="HHA72" s="2"/>
      <c r="HHB72" s="2"/>
      <c r="HHC72" s="2"/>
      <c r="HHD72" s="2"/>
      <c r="HHE72" s="2"/>
      <c r="HHF72" s="2"/>
      <c r="HHG72" s="2"/>
      <c r="HHH72" s="2"/>
      <c r="HHI72" s="2"/>
      <c r="HHJ72" s="2"/>
      <c r="HHK72" s="2"/>
      <c r="HHL72" s="2"/>
      <c r="HHM72" s="2"/>
      <c r="HHN72" s="2"/>
      <c r="HHO72" s="2"/>
      <c r="HHP72" s="2"/>
      <c r="HHQ72" s="2"/>
      <c r="HHR72" s="2"/>
      <c r="HHS72" s="2"/>
      <c r="HHT72" s="2"/>
      <c r="HHU72" s="2"/>
      <c r="HHV72" s="2"/>
      <c r="HHW72" s="2"/>
      <c r="HHX72" s="2"/>
      <c r="HHY72" s="2"/>
      <c r="HHZ72" s="2"/>
      <c r="HIA72" s="2"/>
      <c r="HIB72" s="2"/>
      <c r="HIC72" s="2"/>
      <c r="HID72" s="2"/>
      <c r="HIE72" s="2"/>
      <c r="HIF72" s="2"/>
      <c r="HIG72" s="2"/>
      <c r="HIH72" s="2"/>
      <c r="HII72" s="2"/>
      <c r="HIJ72" s="2"/>
      <c r="HIK72" s="2"/>
      <c r="HIL72" s="2"/>
      <c r="HIM72" s="2"/>
      <c r="HIN72" s="2"/>
      <c r="HIO72" s="2"/>
      <c r="HIP72" s="2"/>
      <c r="HIQ72" s="2"/>
      <c r="HIR72" s="2"/>
      <c r="HIS72" s="2"/>
      <c r="HIT72" s="2"/>
      <c r="HIU72" s="2"/>
      <c r="HIV72" s="2"/>
      <c r="HIW72" s="2"/>
      <c r="HIX72" s="2"/>
      <c r="HIY72" s="2"/>
      <c r="HIZ72" s="2"/>
      <c r="HJA72" s="2"/>
      <c r="HJB72" s="2"/>
      <c r="HJC72" s="2"/>
      <c r="HJD72" s="2"/>
      <c r="HJE72" s="2"/>
      <c r="HJF72" s="2"/>
      <c r="HJG72" s="2"/>
      <c r="HJH72" s="2"/>
      <c r="HJI72" s="2"/>
      <c r="HJJ72" s="2"/>
      <c r="HJK72" s="2"/>
      <c r="HJL72" s="2"/>
      <c r="HJM72" s="2"/>
      <c r="HJN72" s="2"/>
      <c r="HJO72" s="2"/>
      <c r="HJP72" s="2"/>
      <c r="HJQ72" s="2"/>
      <c r="HJR72" s="2"/>
      <c r="HJS72" s="2"/>
      <c r="HJT72" s="2"/>
      <c r="HJU72" s="2"/>
      <c r="HJV72" s="2"/>
      <c r="HJW72" s="2"/>
      <c r="HJX72" s="2"/>
      <c r="HJY72" s="2"/>
      <c r="HJZ72" s="2"/>
      <c r="HKA72" s="2"/>
      <c r="HKB72" s="2"/>
      <c r="HKC72" s="2"/>
      <c r="HKD72" s="2"/>
      <c r="HKE72" s="2"/>
      <c r="HKF72" s="2"/>
      <c r="HKG72" s="2"/>
      <c r="HKH72" s="2"/>
      <c r="HKI72" s="2"/>
      <c r="HKJ72" s="2"/>
      <c r="HKK72" s="2"/>
      <c r="HKL72" s="2"/>
      <c r="HKM72" s="2"/>
      <c r="HKN72" s="2"/>
      <c r="HKO72" s="2"/>
      <c r="HKP72" s="2"/>
      <c r="HKQ72" s="2"/>
      <c r="HKR72" s="2"/>
      <c r="HKS72" s="2"/>
      <c r="HKT72" s="2"/>
      <c r="HKU72" s="2"/>
      <c r="HKV72" s="2"/>
      <c r="HKW72" s="2"/>
      <c r="HKX72" s="2"/>
      <c r="HKY72" s="2"/>
      <c r="HKZ72" s="2"/>
      <c r="HLA72" s="2"/>
      <c r="HLB72" s="2"/>
      <c r="HLC72" s="2"/>
      <c r="HLD72" s="2"/>
      <c r="HLE72" s="2"/>
      <c r="HLF72" s="2"/>
      <c r="HLG72" s="2"/>
      <c r="HLH72" s="2"/>
      <c r="HLI72" s="2"/>
      <c r="HLJ72" s="2"/>
      <c r="HLK72" s="2"/>
      <c r="HLL72" s="2"/>
      <c r="HLM72" s="2"/>
      <c r="HLN72" s="2"/>
      <c r="HLO72" s="2"/>
      <c r="HLP72" s="2"/>
      <c r="HLQ72" s="2"/>
      <c r="HLR72" s="2"/>
      <c r="HLS72" s="2"/>
      <c r="HLT72" s="2"/>
      <c r="HLU72" s="2"/>
      <c r="HLV72" s="2"/>
      <c r="HLW72" s="2"/>
      <c r="HLX72" s="2"/>
      <c r="HLY72" s="2"/>
      <c r="HLZ72" s="2"/>
      <c r="HMA72" s="2"/>
      <c r="HMB72" s="2"/>
      <c r="HMC72" s="2"/>
      <c r="HMD72" s="2"/>
      <c r="HME72" s="2"/>
      <c r="HMF72" s="2"/>
      <c r="HMG72" s="2"/>
      <c r="HMH72" s="2"/>
      <c r="HMI72" s="2"/>
      <c r="HMJ72" s="2"/>
      <c r="HMK72" s="2"/>
      <c r="HML72" s="2"/>
      <c r="HMM72" s="2"/>
      <c r="HMN72" s="2"/>
      <c r="HMO72" s="2"/>
      <c r="HMP72" s="2"/>
      <c r="HMQ72" s="2"/>
      <c r="HMR72" s="2"/>
      <c r="HMS72" s="2"/>
      <c r="HMT72" s="2"/>
      <c r="HMU72" s="2"/>
      <c r="HMV72" s="2"/>
      <c r="HMW72" s="2"/>
      <c r="HMX72" s="2"/>
      <c r="HMY72" s="2"/>
      <c r="HMZ72" s="2"/>
      <c r="HNA72" s="2"/>
      <c r="HNB72" s="2"/>
      <c r="HNC72" s="2"/>
      <c r="HND72" s="2"/>
      <c r="HNE72" s="2"/>
      <c r="HNF72" s="2"/>
      <c r="HNG72" s="2"/>
      <c r="HNH72" s="2"/>
      <c r="HNI72" s="2"/>
      <c r="HNJ72" s="2"/>
      <c r="HNK72" s="2"/>
      <c r="HNL72" s="2"/>
      <c r="HNM72" s="2"/>
      <c r="HNN72" s="2"/>
      <c r="HNO72" s="2"/>
      <c r="HNP72" s="2"/>
      <c r="HNQ72" s="2"/>
      <c r="HNR72" s="2"/>
      <c r="HNS72" s="2"/>
      <c r="HNT72" s="2"/>
      <c r="HNU72" s="2"/>
      <c r="HNV72" s="2"/>
      <c r="HNW72" s="2"/>
      <c r="HNX72" s="2"/>
      <c r="HNY72" s="2"/>
      <c r="HNZ72" s="2"/>
      <c r="HOA72" s="2"/>
      <c r="HOB72" s="2"/>
      <c r="HOC72" s="2"/>
      <c r="HOD72" s="2"/>
      <c r="HOE72" s="2"/>
      <c r="HOF72" s="2"/>
      <c r="HOG72" s="2"/>
      <c r="HOH72" s="2"/>
      <c r="HOI72" s="2"/>
      <c r="HOJ72" s="2"/>
      <c r="HOK72" s="2"/>
      <c r="HOL72" s="2"/>
      <c r="HOM72" s="2"/>
      <c r="HON72" s="2"/>
      <c r="HOO72" s="2"/>
      <c r="HOP72" s="2"/>
      <c r="HOQ72" s="2"/>
      <c r="HOR72" s="2"/>
      <c r="HOS72" s="2"/>
      <c r="HOT72" s="2"/>
      <c r="HOU72" s="2"/>
      <c r="HOV72" s="2"/>
      <c r="HOW72" s="2"/>
      <c r="HOX72" s="2"/>
      <c r="HOY72" s="2"/>
      <c r="HOZ72" s="2"/>
      <c r="HPA72" s="2"/>
      <c r="HPB72" s="2"/>
      <c r="HPC72" s="2"/>
      <c r="HPD72" s="2"/>
      <c r="HPE72" s="2"/>
      <c r="HPF72" s="2"/>
      <c r="HPG72" s="2"/>
      <c r="HPH72" s="2"/>
      <c r="HPI72" s="2"/>
      <c r="HPJ72" s="2"/>
      <c r="HPK72" s="2"/>
      <c r="HPL72" s="2"/>
      <c r="HPM72" s="2"/>
      <c r="HPN72" s="2"/>
      <c r="HPO72" s="2"/>
      <c r="HPP72" s="2"/>
      <c r="HPQ72" s="2"/>
      <c r="HPR72" s="2"/>
      <c r="HPS72" s="2"/>
      <c r="HPT72" s="2"/>
      <c r="HPU72" s="2"/>
      <c r="HPV72" s="2"/>
      <c r="HPW72" s="2"/>
      <c r="HPX72" s="2"/>
      <c r="HPY72" s="2"/>
      <c r="HPZ72" s="2"/>
      <c r="HQA72" s="2"/>
      <c r="HQB72" s="2"/>
      <c r="HQC72" s="2"/>
      <c r="HQD72" s="2"/>
      <c r="HQE72" s="2"/>
      <c r="HQF72" s="2"/>
      <c r="HQG72" s="2"/>
      <c r="HQH72" s="2"/>
      <c r="HQI72" s="2"/>
      <c r="HQJ72" s="2"/>
      <c r="HQK72" s="2"/>
      <c r="HQL72" s="2"/>
      <c r="HQM72" s="2"/>
      <c r="HQN72" s="2"/>
      <c r="HQO72" s="2"/>
      <c r="HQP72" s="2"/>
      <c r="HQQ72" s="2"/>
      <c r="HQR72" s="2"/>
      <c r="HQS72" s="2"/>
      <c r="HQT72" s="2"/>
      <c r="HQU72" s="2"/>
      <c r="HQV72" s="2"/>
      <c r="HQW72" s="2"/>
      <c r="HQX72" s="2"/>
      <c r="HQY72" s="2"/>
      <c r="HQZ72" s="2"/>
      <c r="HRA72" s="2"/>
      <c r="HRB72" s="2"/>
      <c r="HRC72" s="2"/>
      <c r="HRD72" s="2"/>
      <c r="HRE72" s="2"/>
      <c r="HRF72" s="2"/>
      <c r="HRG72" s="2"/>
      <c r="HRH72" s="2"/>
      <c r="HRI72" s="2"/>
      <c r="HRJ72" s="2"/>
      <c r="HRK72" s="2"/>
      <c r="HRL72" s="2"/>
      <c r="HRM72" s="2"/>
      <c r="HRN72" s="2"/>
      <c r="HRO72" s="2"/>
      <c r="HRP72" s="2"/>
      <c r="HRQ72" s="2"/>
      <c r="HRR72" s="2"/>
      <c r="HRS72" s="2"/>
      <c r="HRT72" s="2"/>
      <c r="HRU72" s="2"/>
      <c r="HRV72" s="2"/>
      <c r="HRW72" s="2"/>
      <c r="HRX72" s="2"/>
      <c r="HRY72" s="2"/>
      <c r="HRZ72" s="2"/>
      <c r="HSA72" s="2"/>
      <c r="HSB72" s="2"/>
      <c r="HSC72" s="2"/>
      <c r="HSD72" s="2"/>
      <c r="HSE72" s="2"/>
      <c r="HSF72" s="2"/>
      <c r="HSG72" s="2"/>
      <c r="HSH72" s="2"/>
      <c r="HSI72" s="2"/>
      <c r="HSJ72" s="2"/>
      <c r="HSK72" s="2"/>
      <c r="HSL72" s="2"/>
      <c r="HSM72" s="2"/>
      <c r="HSN72" s="2"/>
      <c r="HSO72" s="2"/>
      <c r="HSP72" s="2"/>
      <c r="HSQ72" s="2"/>
      <c r="HSR72" s="2"/>
      <c r="HSS72" s="2"/>
      <c r="HST72" s="2"/>
      <c r="HSU72" s="2"/>
      <c r="HSV72" s="2"/>
      <c r="HSW72" s="2"/>
      <c r="HSX72" s="2"/>
      <c r="HSY72" s="2"/>
      <c r="HSZ72" s="2"/>
      <c r="HTA72" s="2"/>
      <c r="HTB72" s="2"/>
      <c r="HTC72" s="2"/>
      <c r="HTD72" s="2"/>
      <c r="HTE72" s="2"/>
      <c r="HTF72" s="2"/>
      <c r="HTG72" s="2"/>
      <c r="HTH72" s="2"/>
      <c r="HTI72" s="2"/>
      <c r="HTJ72" s="2"/>
      <c r="HTK72" s="2"/>
      <c r="HTL72" s="2"/>
      <c r="HTM72" s="2"/>
      <c r="HTN72" s="2"/>
      <c r="HTO72" s="2"/>
      <c r="HTP72" s="2"/>
      <c r="HTQ72" s="2"/>
      <c r="HTR72" s="2"/>
      <c r="HTS72" s="2"/>
      <c r="HTT72" s="2"/>
      <c r="HTU72" s="2"/>
      <c r="HTV72" s="2"/>
      <c r="HTW72" s="2"/>
      <c r="HTX72" s="2"/>
      <c r="HTY72" s="2"/>
      <c r="HTZ72" s="2"/>
      <c r="HUA72" s="2"/>
      <c r="HUB72" s="2"/>
      <c r="HUC72" s="2"/>
      <c r="HUD72" s="2"/>
      <c r="HUE72" s="2"/>
      <c r="HUF72" s="2"/>
      <c r="HUG72" s="2"/>
      <c r="HUH72" s="2"/>
      <c r="HUI72" s="2"/>
      <c r="HUJ72" s="2"/>
      <c r="HUK72" s="2"/>
      <c r="HUL72" s="2"/>
      <c r="HUM72" s="2"/>
      <c r="HUN72" s="2"/>
      <c r="HUO72" s="2"/>
      <c r="HUP72" s="2"/>
      <c r="HUQ72" s="2"/>
      <c r="HUR72" s="2"/>
      <c r="HUS72" s="2"/>
      <c r="HUT72" s="2"/>
      <c r="HUU72" s="2"/>
      <c r="HUV72" s="2"/>
      <c r="HUW72" s="2"/>
      <c r="HUX72" s="2"/>
      <c r="HUY72" s="2"/>
      <c r="HUZ72" s="2"/>
      <c r="HVA72" s="2"/>
      <c r="HVB72" s="2"/>
      <c r="HVC72" s="2"/>
      <c r="HVD72" s="2"/>
      <c r="HVE72" s="2"/>
      <c r="HVF72" s="2"/>
      <c r="HVG72" s="2"/>
      <c r="HVH72" s="2"/>
      <c r="HVI72" s="2"/>
      <c r="HVJ72" s="2"/>
      <c r="HVK72" s="2"/>
      <c r="HVL72" s="2"/>
      <c r="HVM72" s="2"/>
      <c r="HVN72" s="2"/>
      <c r="HVO72" s="2"/>
      <c r="HVP72" s="2"/>
      <c r="HVQ72" s="2"/>
      <c r="HVR72" s="2"/>
      <c r="HVS72" s="2"/>
      <c r="HVT72" s="2"/>
      <c r="HVU72" s="2"/>
      <c r="HVV72" s="2"/>
      <c r="HVW72" s="2"/>
      <c r="HVX72" s="2"/>
      <c r="HVY72" s="2"/>
      <c r="HVZ72" s="2"/>
      <c r="HWA72" s="2"/>
      <c r="HWB72" s="2"/>
      <c r="HWC72" s="2"/>
      <c r="HWD72" s="2"/>
      <c r="HWE72" s="2"/>
      <c r="HWF72" s="2"/>
      <c r="HWG72" s="2"/>
      <c r="HWH72" s="2"/>
      <c r="HWI72" s="2"/>
      <c r="HWJ72" s="2"/>
      <c r="HWK72" s="2"/>
      <c r="HWL72" s="2"/>
      <c r="HWM72" s="2"/>
      <c r="HWN72" s="2"/>
      <c r="HWO72" s="2"/>
      <c r="HWP72" s="2"/>
      <c r="HWQ72" s="2"/>
      <c r="HWR72" s="2"/>
      <c r="HWS72" s="2"/>
      <c r="HWT72" s="2"/>
      <c r="HWU72" s="2"/>
      <c r="HWV72" s="2"/>
      <c r="HWW72" s="2"/>
      <c r="HWX72" s="2"/>
      <c r="HWY72" s="2"/>
      <c r="HWZ72" s="2"/>
      <c r="HXA72" s="2"/>
      <c r="HXB72" s="2"/>
      <c r="HXC72" s="2"/>
      <c r="HXD72" s="2"/>
      <c r="HXE72" s="2"/>
      <c r="HXF72" s="2"/>
      <c r="HXG72" s="2"/>
      <c r="HXH72" s="2"/>
      <c r="HXI72" s="2"/>
      <c r="HXJ72" s="2"/>
      <c r="HXK72" s="2"/>
      <c r="HXL72" s="2"/>
      <c r="HXM72" s="2"/>
      <c r="HXN72" s="2"/>
      <c r="HXO72" s="2"/>
      <c r="HXP72" s="2"/>
      <c r="HXQ72" s="2"/>
      <c r="HXR72" s="2"/>
      <c r="HXS72" s="2"/>
      <c r="HXT72" s="2"/>
      <c r="HXU72" s="2"/>
      <c r="HXV72" s="2"/>
      <c r="HXW72" s="2"/>
      <c r="HXX72" s="2"/>
      <c r="HXY72" s="2"/>
      <c r="HXZ72" s="2"/>
      <c r="HYA72" s="2"/>
      <c r="HYB72" s="2"/>
      <c r="HYC72" s="2"/>
      <c r="HYD72" s="2"/>
      <c r="HYE72" s="2"/>
      <c r="HYF72" s="2"/>
      <c r="HYG72" s="2"/>
      <c r="HYH72" s="2"/>
      <c r="HYI72" s="2"/>
      <c r="HYJ72" s="2"/>
      <c r="HYK72" s="2"/>
      <c r="HYL72" s="2"/>
      <c r="HYM72" s="2"/>
      <c r="HYN72" s="2"/>
      <c r="HYO72" s="2"/>
      <c r="HYP72" s="2"/>
      <c r="HYQ72" s="2"/>
      <c r="HYR72" s="2"/>
      <c r="HYS72" s="2"/>
      <c r="HYT72" s="2"/>
      <c r="HYU72" s="2"/>
      <c r="HYV72" s="2"/>
      <c r="HYW72" s="2"/>
      <c r="HYX72" s="2"/>
      <c r="HYY72" s="2"/>
      <c r="HYZ72" s="2"/>
      <c r="HZA72" s="2"/>
      <c r="HZB72" s="2"/>
      <c r="HZC72" s="2"/>
      <c r="HZD72" s="2"/>
      <c r="HZE72" s="2"/>
      <c r="HZF72" s="2"/>
      <c r="HZG72" s="2"/>
      <c r="HZH72" s="2"/>
      <c r="HZI72" s="2"/>
      <c r="HZJ72" s="2"/>
      <c r="HZK72" s="2"/>
      <c r="HZL72" s="2"/>
      <c r="HZM72" s="2"/>
      <c r="HZN72" s="2"/>
      <c r="HZO72" s="2"/>
      <c r="HZP72" s="2"/>
      <c r="HZQ72" s="2"/>
      <c r="HZR72" s="2"/>
      <c r="HZS72" s="2"/>
      <c r="HZT72" s="2"/>
      <c r="HZU72" s="2"/>
      <c r="HZV72" s="2"/>
      <c r="HZW72" s="2"/>
      <c r="HZX72" s="2"/>
      <c r="HZY72" s="2"/>
      <c r="HZZ72" s="2"/>
      <c r="IAA72" s="2"/>
      <c r="IAB72" s="2"/>
      <c r="IAC72" s="2"/>
      <c r="IAD72" s="2"/>
      <c r="IAE72" s="2"/>
      <c r="IAF72" s="2"/>
      <c r="IAG72" s="2"/>
      <c r="IAH72" s="2"/>
      <c r="IAI72" s="2"/>
      <c r="IAJ72" s="2"/>
      <c r="IAK72" s="2"/>
      <c r="IAL72" s="2"/>
      <c r="IAM72" s="2"/>
      <c r="IAN72" s="2"/>
      <c r="IAO72" s="2"/>
      <c r="IAP72" s="2"/>
      <c r="IAQ72" s="2"/>
      <c r="IAR72" s="2"/>
      <c r="IAS72" s="2"/>
      <c r="IAT72" s="2"/>
      <c r="IAU72" s="2"/>
      <c r="IAV72" s="2"/>
      <c r="IAW72" s="2"/>
      <c r="IAX72" s="2"/>
      <c r="IAY72" s="2"/>
      <c r="IAZ72" s="2"/>
      <c r="IBA72" s="2"/>
      <c r="IBB72" s="2"/>
      <c r="IBC72" s="2"/>
      <c r="IBD72" s="2"/>
      <c r="IBE72" s="2"/>
      <c r="IBF72" s="2"/>
      <c r="IBG72" s="2"/>
      <c r="IBH72" s="2"/>
      <c r="IBI72" s="2"/>
      <c r="IBJ72" s="2"/>
      <c r="IBK72" s="2"/>
      <c r="IBL72" s="2"/>
      <c r="IBM72" s="2"/>
      <c r="IBN72" s="2"/>
      <c r="IBO72" s="2"/>
      <c r="IBP72" s="2"/>
      <c r="IBQ72" s="2"/>
      <c r="IBR72" s="2"/>
      <c r="IBS72" s="2"/>
      <c r="IBT72" s="2"/>
      <c r="IBU72" s="2"/>
      <c r="IBV72" s="2"/>
      <c r="IBW72" s="2"/>
      <c r="IBX72" s="2"/>
      <c r="IBY72" s="2"/>
      <c r="IBZ72" s="2"/>
      <c r="ICA72" s="2"/>
      <c r="ICB72" s="2"/>
      <c r="ICC72" s="2"/>
      <c r="ICD72" s="2"/>
      <c r="ICE72" s="2"/>
      <c r="ICF72" s="2"/>
      <c r="ICG72" s="2"/>
      <c r="ICH72" s="2"/>
      <c r="ICI72" s="2"/>
      <c r="ICJ72" s="2"/>
      <c r="ICK72" s="2"/>
      <c r="ICL72" s="2"/>
      <c r="ICM72" s="2"/>
      <c r="ICN72" s="2"/>
      <c r="ICO72" s="2"/>
      <c r="ICP72" s="2"/>
      <c r="ICQ72" s="2"/>
      <c r="ICR72" s="2"/>
      <c r="ICS72" s="2"/>
      <c r="ICT72" s="2"/>
      <c r="ICU72" s="2"/>
      <c r="ICV72" s="2"/>
      <c r="ICW72" s="2"/>
      <c r="ICX72" s="2"/>
      <c r="ICY72" s="2"/>
      <c r="ICZ72" s="2"/>
      <c r="IDA72" s="2"/>
      <c r="IDB72" s="2"/>
      <c r="IDC72" s="2"/>
      <c r="IDD72" s="2"/>
      <c r="IDE72" s="2"/>
      <c r="IDF72" s="2"/>
      <c r="IDG72" s="2"/>
      <c r="IDH72" s="2"/>
      <c r="IDI72" s="2"/>
      <c r="IDJ72" s="2"/>
      <c r="IDK72" s="2"/>
      <c r="IDL72" s="2"/>
      <c r="IDM72" s="2"/>
      <c r="IDN72" s="2"/>
      <c r="IDO72" s="2"/>
      <c r="IDP72" s="2"/>
      <c r="IDQ72" s="2"/>
      <c r="IDR72" s="2"/>
      <c r="IDS72" s="2"/>
      <c r="IDT72" s="2"/>
      <c r="IDU72" s="2"/>
      <c r="IDV72" s="2"/>
      <c r="IDW72" s="2"/>
      <c r="IDX72" s="2"/>
      <c r="IDY72" s="2"/>
      <c r="IDZ72" s="2"/>
      <c r="IEA72" s="2"/>
      <c r="IEB72" s="2"/>
      <c r="IEC72" s="2"/>
      <c r="IED72" s="2"/>
      <c r="IEE72" s="2"/>
      <c r="IEF72" s="2"/>
      <c r="IEG72" s="2"/>
      <c r="IEH72" s="2"/>
      <c r="IEI72" s="2"/>
      <c r="IEJ72" s="2"/>
      <c r="IEK72" s="2"/>
      <c r="IEL72" s="2"/>
      <c r="IEM72" s="2"/>
      <c r="IEN72" s="2"/>
      <c r="IEO72" s="2"/>
      <c r="IEP72" s="2"/>
      <c r="IEQ72" s="2"/>
      <c r="IER72" s="2"/>
      <c r="IES72" s="2"/>
      <c r="IET72" s="2"/>
      <c r="IEU72" s="2"/>
      <c r="IEV72" s="2"/>
      <c r="IEW72" s="2"/>
      <c r="IEX72" s="2"/>
      <c r="IEY72" s="2"/>
      <c r="IEZ72" s="2"/>
      <c r="IFA72" s="2"/>
      <c r="IFB72" s="2"/>
      <c r="IFC72" s="2"/>
      <c r="IFD72" s="2"/>
      <c r="IFE72" s="2"/>
      <c r="IFF72" s="2"/>
      <c r="IFG72" s="2"/>
      <c r="IFH72" s="2"/>
      <c r="IFI72" s="2"/>
      <c r="IFJ72" s="2"/>
      <c r="IFK72" s="2"/>
      <c r="IFL72" s="2"/>
      <c r="IFM72" s="2"/>
      <c r="IFN72" s="2"/>
      <c r="IFO72" s="2"/>
      <c r="IFP72" s="2"/>
      <c r="IFQ72" s="2"/>
      <c r="IFR72" s="2"/>
      <c r="IFS72" s="2"/>
      <c r="IFT72" s="2"/>
      <c r="IFU72" s="2"/>
      <c r="IFV72" s="2"/>
      <c r="IFW72" s="2"/>
      <c r="IFX72" s="2"/>
      <c r="IFY72" s="2"/>
      <c r="IFZ72" s="2"/>
      <c r="IGA72" s="2"/>
      <c r="IGB72" s="2"/>
      <c r="IGC72" s="2"/>
      <c r="IGD72" s="2"/>
      <c r="IGE72" s="2"/>
      <c r="IGF72" s="2"/>
      <c r="IGG72" s="2"/>
      <c r="IGH72" s="2"/>
      <c r="IGI72" s="2"/>
      <c r="IGJ72" s="2"/>
      <c r="IGK72" s="2"/>
      <c r="IGL72" s="2"/>
      <c r="IGM72" s="2"/>
      <c r="IGN72" s="2"/>
      <c r="IGO72" s="2"/>
      <c r="IGP72" s="2"/>
      <c r="IGQ72" s="2"/>
      <c r="IGR72" s="2"/>
      <c r="IGS72" s="2"/>
      <c r="IGT72" s="2"/>
      <c r="IGU72" s="2"/>
      <c r="IGV72" s="2"/>
      <c r="IGW72" s="2"/>
      <c r="IGX72" s="2"/>
      <c r="IGY72" s="2"/>
      <c r="IGZ72" s="2"/>
      <c r="IHA72" s="2"/>
      <c r="IHB72" s="2"/>
      <c r="IHC72" s="2"/>
      <c r="IHD72" s="2"/>
      <c r="IHE72" s="2"/>
      <c r="IHF72" s="2"/>
      <c r="IHG72" s="2"/>
      <c r="IHH72" s="2"/>
      <c r="IHI72" s="2"/>
      <c r="IHJ72" s="2"/>
      <c r="IHK72" s="2"/>
      <c r="IHL72" s="2"/>
      <c r="IHM72" s="2"/>
      <c r="IHN72" s="2"/>
      <c r="IHO72" s="2"/>
      <c r="IHP72" s="2"/>
      <c r="IHQ72" s="2"/>
      <c r="IHR72" s="2"/>
      <c r="IHS72" s="2"/>
      <c r="IHT72" s="2"/>
      <c r="IHU72" s="2"/>
      <c r="IHV72" s="2"/>
      <c r="IHW72" s="2"/>
      <c r="IHX72" s="2"/>
      <c r="IHY72" s="2"/>
      <c r="IHZ72" s="2"/>
      <c r="IIA72" s="2"/>
      <c r="IIB72" s="2"/>
      <c r="IIC72" s="2"/>
      <c r="IID72" s="2"/>
      <c r="IIE72" s="2"/>
      <c r="IIF72" s="2"/>
      <c r="IIG72" s="2"/>
      <c r="IIH72" s="2"/>
      <c r="III72" s="2"/>
      <c r="IIJ72" s="2"/>
      <c r="IIK72" s="2"/>
      <c r="IIL72" s="2"/>
      <c r="IIM72" s="2"/>
      <c r="IIN72" s="2"/>
      <c r="IIO72" s="2"/>
      <c r="IIP72" s="2"/>
      <c r="IIQ72" s="2"/>
      <c r="IIR72" s="2"/>
      <c r="IIS72" s="2"/>
      <c r="IIT72" s="2"/>
      <c r="IIU72" s="2"/>
      <c r="IIV72" s="2"/>
      <c r="IIW72" s="2"/>
      <c r="IIX72" s="2"/>
      <c r="IIY72" s="2"/>
      <c r="IIZ72" s="2"/>
      <c r="IJA72" s="2"/>
      <c r="IJB72" s="2"/>
      <c r="IJC72" s="2"/>
      <c r="IJD72" s="2"/>
      <c r="IJE72" s="2"/>
      <c r="IJF72" s="2"/>
      <c r="IJG72" s="2"/>
      <c r="IJH72" s="2"/>
      <c r="IJI72" s="2"/>
      <c r="IJJ72" s="2"/>
      <c r="IJK72" s="2"/>
      <c r="IJL72" s="2"/>
      <c r="IJM72" s="2"/>
      <c r="IJN72" s="2"/>
      <c r="IJO72" s="2"/>
      <c r="IJP72" s="2"/>
      <c r="IJQ72" s="2"/>
      <c r="IJR72" s="2"/>
      <c r="IJS72" s="2"/>
      <c r="IJT72" s="2"/>
      <c r="IJU72" s="2"/>
      <c r="IJV72" s="2"/>
      <c r="IJW72" s="2"/>
      <c r="IJX72" s="2"/>
      <c r="IJY72" s="2"/>
      <c r="IJZ72" s="2"/>
      <c r="IKA72" s="2"/>
      <c r="IKB72" s="2"/>
      <c r="IKC72" s="2"/>
      <c r="IKD72" s="2"/>
      <c r="IKE72" s="2"/>
      <c r="IKF72" s="2"/>
      <c r="IKG72" s="2"/>
      <c r="IKH72" s="2"/>
      <c r="IKI72" s="2"/>
      <c r="IKJ72" s="2"/>
      <c r="IKK72" s="2"/>
      <c r="IKL72" s="2"/>
      <c r="IKM72" s="2"/>
      <c r="IKN72" s="2"/>
      <c r="IKO72" s="2"/>
      <c r="IKP72" s="2"/>
      <c r="IKQ72" s="2"/>
      <c r="IKR72" s="2"/>
      <c r="IKS72" s="2"/>
      <c r="IKT72" s="2"/>
      <c r="IKU72" s="2"/>
      <c r="IKV72" s="2"/>
      <c r="IKW72" s="2"/>
      <c r="IKX72" s="2"/>
      <c r="IKY72" s="2"/>
      <c r="IKZ72" s="2"/>
      <c r="ILA72" s="2"/>
      <c r="ILB72" s="2"/>
      <c r="ILC72" s="2"/>
      <c r="ILD72" s="2"/>
      <c r="ILE72" s="2"/>
      <c r="ILF72" s="2"/>
      <c r="ILG72" s="2"/>
      <c r="ILH72" s="2"/>
      <c r="ILI72" s="2"/>
      <c r="ILJ72" s="2"/>
      <c r="ILK72" s="2"/>
      <c r="ILL72" s="2"/>
      <c r="ILM72" s="2"/>
      <c r="ILN72" s="2"/>
      <c r="ILO72" s="2"/>
      <c r="ILP72" s="2"/>
      <c r="ILQ72" s="2"/>
      <c r="ILR72" s="2"/>
      <c r="ILS72" s="2"/>
      <c r="ILT72" s="2"/>
      <c r="ILU72" s="2"/>
      <c r="ILV72" s="2"/>
      <c r="ILW72" s="2"/>
      <c r="ILX72" s="2"/>
      <c r="ILY72" s="2"/>
      <c r="ILZ72" s="2"/>
      <c r="IMA72" s="2"/>
      <c r="IMB72" s="2"/>
      <c r="IMC72" s="2"/>
      <c r="IMD72" s="2"/>
      <c r="IME72" s="2"/>
      <c r="IMF72" s="2"/>
      <c r="IMG72" s="2"/>
      <c r="IMH72" s="2"/>
      <c r="IMI72" s="2"/>
      <c r="IMJ72" s="2"/>
      <c r="IMK72" s="2"/>
      <c r="IML72" s="2"/>
      <c r="IMM72" s="2"/>
      <c r="IMN72" s="2"/>
      <c r="IMO72" s="2"/>
      <c r="IMP72" s="2"/>
      <c r="IMQ72" s="2"/>
      <c r="IMR72" s="2"/>
      <c r="IMS72" s="2"/>
      <c r="IMT72" s="2"/>
      <c r="IMU72" s="2"/>
      <c r="IMV72" s="2"/>
      <c r="IMW72" s="2"/>
      <c r="IMX72" s="2"/>
      <c r="IMY72" s="2"/>
      <c r="IMZ72" s="2"/>
      <c r="INA72" s="2"/>
      <c r="INB72" s="2"/>
      <c r="INC72" s="2"/>
      <c r="IND72" s="2"/>
      <c r="INE72" s="2"/>
      <c r="INF72" s="2"/>
      <c r="ING72" s="2"/>
      <c r="INH72" s="2"/>
      <c r="INI72" s="2"/>
      <c r="INJ72" s="2"/>
      <c r="INK72" s="2"/>
      <c r="INL72" s="2"/>
      <c r="INM72" s="2"/>
      <c r="INN72" s="2"/>
      <c r="INO72" s="2"/>
      <c r="INP72" s="2"/>
      <c r="INQ72" s="2"/>
      <c r="INR72" s="2"/>
      <c r="INS72" s="2"/>
      <c r="INT72" s="2"/>
      <c r="INU72" s="2"/>
      <c r="INV72" s="2"/>
      <c r="INW72" s="2"/>
      <c r="INX72" s="2"/>
      <c r="INY72" s="2"/>
      <c r="INZ72" s="2"/>
      <c r="IOA72" s="2"/>
      <c r="IOB72" s="2"/>
      <c r="IOC72" s="2"/>
      <c r="IOD72" s="2"/>
      <c r="IOE72" s="2"/>
      <c r="IOF72" s="2"/>
      <c r="IOG72" s="2"/>
      <c r="IOH72" s="2"/>
      <c r="IOI72" s="2"/>
      <c r="IOJ72" s="2"/>
      <c r="IOK72" s="2"/>
      <c r="IOL72" s="2"/>
      <c r="IOM72" s="2"/>
      <c r="ION72" s="2"/>
      <c r="IOO72" s="2"/>
      <c r="IOP72" s="2"/>
      <c r="IOQ72" s="2"/>
      <c r="IOR72" s="2"/>
      <c r="IOS72" s="2"/>
      <c r="IOT72" s="2"/>
      <c r="IOU72" s="2"/>
      <c r="IOV72" s="2"/>
      <c r="IOW72" s="2"/>
      <c r="IOX72" s="2"/>
      <c r="IOY72" s="2"/>
      <c r="IOZ72" s="2"/>
      <c r="IPA72" s="2"/>
      <c r="IPB72" s="2"/>
      <c r="IPC72" s="2"/>
      <c r="IPD72" s="2"/>
      <c r="IPE72" s="2"/>
      <c r="IPF72" s="2"/>
      <c r="IPG72" s="2"/>
      <c r="IPH72" s="2"/>
      <c r="IPI72" s="2"/>
      <c r="IPJ72" s="2"/>
      <c r="IPK72" s="2"/>
      <c r="IPL72" s="2"/>
      <c r="IPM72" s="2"/>
      <c r="IPN72" s="2"/>
      <c r="IPO72" s="2"/>
      <c r="IPP72" s="2"/>
      <c r="IPQ72" s="2"/>
      <c r="IPR72" s="2"/>
      <c r="IPS72" s="2"/>
      <c r="IPT72" s="2"/>
      <c r="IPU72" s="2"/>
      <c r="IPV72" s="2"/>
      <c r="IPW72" s="2"/>
      <c r="IPX72" s="2"/>
      <c r="IPY72" s="2"/>
      <c r="IPZ72" s="2"/>
      <c r="IQA72" s="2"/>
      <c r="IQB72" s="2"/>
      <c r="IQC72" s="2"/>
      <c r="IQD72" s="2"/>
      <c r="IQE72" s="2"/>
      <c r="IQF72" s="2"/>
      <c r="IQG72" s="2"/>
      <c r="IQH72" s="2"/>
      <c r="IQI72" s="2"/>
      <c r="IQJ72" s="2"/>
      <c r="IQK72" s="2"/>
      <c r="IQL72" s="2"/>
      <c r="IQM72" s="2"/>
      <c r="IQN72" s="2"/>
      <c r="IQO72" s="2"/>
      <c r="IQP72" s="2"/>
      <c r="IQQ72" s="2"/>
      <c r="IQR72" s="2"/>
      <c r="IQS72" s="2"/>
      <c r="IQT72" s="2"/>
      <c r="IQU72" s="2"/>
      <c r="IQV72" s="2"/>
      <c r="IQW72" s="2"/>
      <c r="IQX72" s="2"/>
      <c r="IQY72" s="2"/>
      <c r="IQZ72" s="2"/>
      <c r="IRA72" s="2"/>
      <c r="IRB72" s="2"/>
      <c r="IRC72" s="2"/>
      <c r="IRD72" s="2"/>
      <c r="IRE72" s="2"/>
      <c r="IRF72" s="2"/>
      <c r="IRG72" s="2"/>
      <c r="IRH72" s="2"/>
      <c r="IRI72" s="2"/>
      <c r="IRJ72" s="2"/>
      <c r="IRK72" s="2"/>
      <c r="IRL72" s="2"/>
      <c r="IRM72" s="2"/>
      <c r="IRN72" s="2"/>
      <c r="IRO72" s="2"/>
      <c r="IRP72" s="2"/>
      <c r="IRQ72" s="2"/>
      <c r="IRR72" s="2"/>
      <c r="IRS72" s="2"/>
      <c r="IRT72" s="2"/>
      <c r="IRU72" s="2"/>
      <c r="IRV72" s="2"/>
      <c r="IRW72" s="2"/>
      <c r="IRX72" s="2"/>
      <c r="IRY72" s="2"/>
      <c r="IRZ72" s="2"/>
      <c r="ISA72" s="2"/>
      <c r="ISB72" s="2"/>
      <c r="ISC72" s="2"/>
      <c r="ISD72" s="2"/>
      <c r="ISE72" s="2"/>
      <c r="ISF72" s="2"/>
      <c r="ISG72" s="2"/>
      <c r="ISH72" s="2"/>
      <c r="ISI72" s="2"/>
      <c r="ISJ72" s="2"/>
      <c r="ISK72" s="2"/>
      <c r="ISL72" s="2"/>
      <c r="ISM72" s="2"/>
      <c r="ISN72" s="2"/>
      <c r="ISO72" s="2"/>
      <c r="ISP72" s="2"/>
      <c r="ISQ72" s="2"/>
      <c r="ISR72" s="2"/>
      <c r="ISS72" s="2"/>
      <c r="IST72" s="2"/>
      <c r="ISU72" s="2"/>
      <c r="ISV72" s="2"/>
      <c r="ISW72" s="2"/>
      <c r="ISX72" s="2"/>
      <c r="ISY72" s="2"/>
      <c r="ISZ72" s="2"/>
      <c r="ITA72" s="2"/>
      <c r="ITB72" s="2"/>
      <c r="ITC72" s="2"/>
      <c r="ITD72" s="2"/>
      <c r="ITE72" s="2"/>
      <c r="ITF72" s="2"/>
      <c r="ITG72" s="2"/>
      <c r="ITH72" s="2"/>
      <c r="ITI72" s="2"/>
      <c r="ITJ72" s="2"/>
      <c r="ITK72" s="2"/>
      <c r="ITL72" s="2"/>
      <c r="ITM72" s="2"/>
      <c r="ITN72" s="2"/>
      <c r="ITO72" s="2"/>
      <c r="ITP72" s="2"/>
      <c r="ITQ72" s="2"/>
      <c r="ITR72" s="2"/>
      <c r="ITS72" s="2"/>
      <c r="ITT72" s="2"/>
      <c r="ITU72" s="2"/>
      <c r="ITV72" s="2"/>
      <c r="ITW72" s="2"/>
      <c r="ITX72" s="2"/>
      <c r="ITY72" s="2"/>
      <c r="ITZ72" s="2"/>
      <c r="IUA72" s="2"/>
      <c r="IUB72" s="2"/>
      <c r="IUC72" s="2"/>
      <c r="IUD72" s="2"/>
      <c r="IUE72" s="2"/>
      <c r="IUF72" s="2"/>
      <c r="IUG72" s="2"/>
      <c r="IUH72" s="2"/>
      <c r="IUI72" s="2"/>
      <c r="IUJ72" s="2"/>
      <c r="IUK72" s="2"/>
      <c r="IUL72" s="2"/>
      <c r="IUM72" s="2"/>
      <c r="IUN72" s="2"/>
      <c r="IUO72" s="2"/>
      <c r="IUP72" s="2"/>
      <c r="IUQ72" s="2"/>
      <c r="IUR72" s="2"/>
      <c r="IUS72" s="2"/>
      <c r="IUT72" s="2"/>
      <c r="IUU72" s="2"/>
      <c r="IUV72" s="2"/>
      <c r="IUW72" s="2"/>
      <c r="IUX72" s="2"/>
      <c r="IUY72" s="2"/>
      <c r="IUZ72" s="2"/>
      <c r="IVA72" s="2"/>
      <c r="IVB72" s="2"/>
      <c r="IVC72" s="2"/>
      <c r="IVD72" s="2"/>
      <c r="IVE72" s="2"/>
      <c r="IVF72" s="2"/>
      <c r="IVG72" s="2"/>
      <c r="IVH72" s="2"/>
      <c r="IVI72" s="2"/>
      <c r="IVJ72" s="2"/>
      <c r="IVK72" s="2"/>
      <c r="IVL72" s="2"/>
      <c r="IVM72" s="2"/>
      <c r="IVN72" s="2"/>
      <c r="IVO72" s="2"/>
      <c r="IVP72" s="2"/>
      <c r="IVQ72" s="2"/>
      <c r="IVR72" s="2"/>
      <c r="IVS72" s="2"/>
      <c r="IVT72" s="2"/>
      <c r="IVU72" s="2"/>
      <c r="IVV72" s="2"/>
      <c r="IVW72" s="2"/>
      <c r="IVX72" s="2"/>
      <c r="IVY72" s="2"/>
      <c r="IVZ72" s="2"/>
      <c r="IWA72" s="2"/>
      <c r="IWB72" s="2"/>
      <c r="IWC72" s="2"/>
      <c r="IWD72" s="2"/>
      <c r="IWE72" s="2"/>
      <c r="IWF72" s="2"/>
      <c r="IWG72" s="2"/>
      <c r="IWH72" s="2"/>
      <c r="IWI72" s="2"/>
      <c r="IWJ72" s="2"/>
      <c r="IWK72" s="2"/>
      <c r="IWL72" s="2"/>
      <c r="IWM72" s="2"/>
      <c r="IWN72" s="2"/>
      <c r="IWO72" s="2"/>
      <c r="IWP72" s="2"/>
      <c r="IWQ72" s="2"/>
      <c r="IWR72" s="2"/>
      <c r="IWS72" s="2"/>
      <c r="IWT72" s="2"/>
      <c r="IWU72" s="2"/>
      <c r="IWV72" s="2"/>
      <c r="IWW72" s="2"/>
      <c r="IWX72" s="2"/>
      <c r="IWY72" s="2"/>
      <c r="IWZ72" s="2"/>
      <c r="IXA72" s="2"/>
      <c r="IXB72" s="2"/>
      <c r="IXC72" s="2"/>
      <c r="IXD72" s="2"/>
      <c r="IXE72" s="2"/>
      <c r="IXF72" s="2"/>
      <c r="IXG72" s="2"/>
      <c r="IXH72" s="2"/>
      <c r="IXI72" s="2"/>
      <c r="IXJ72" s="2"/>
      <c r="IXK72" s="2"/>
      <c r="IXL72" s="2"/>
      <c r="IXM72" s="2"/>
      <c r="IXN72" s="2"/>
      <c r="IXO72" s="2"/>
      <c r="IXP72" s="2"/>
      <c r="IXQ72" s="2"/>
      <c r="IXR72" s="2"/>
      <c r="IXS72" s="2"/>
      <c r="IXT72" s="2"/>
      <c r="IXU72" s="2"/>
      <c r="IXV72" s="2"/>
      <c r="IXW72" s="2"/>
      <c r="IXX72" s="2"/>
      <c r="IXY72" s="2"/>
      <c r="IXZ72" s="2"/>
      <c r="IYA72" s="2"/>
      <c r="IYB72" s="2"/>
      <c r="IYC72" s="2"/>
      <c r="IYD72" s="2"/>
      <c r="IYE72" s="2"/>
      <c r="IYF72" s="2"/>
      <c r="IYG72" s="2"/>
      <c r="IYH72" s="2"/>
      <c r="IYI72" s="2"/>
      <c r="IYJ72" s="2"/>
      <c r="IYK72" s="2"/>
      <c r="IYL72" s="2"/>
      <c r="IYM72" s="2"/>
      <c r="IYN72" s="2"/>
      <c r="IYO72" s="2"/>
      <c r="IYP72" s="2"/>
      <c r="IYQ72" s="2"/>
      <c r="IYR72" s="2"/>
      <c r="IYS72" s="2"/>
      <c r="IYT72" s="2"/>
      <c r="IYU72" s="2"/>
      <c r="IYV72" s="2"/>
      <c r="IYW72" s="2"/>
      <c r="IYX72" s="2"/>
      <c r="IYY72" s="2"/>
      <c r="IYZ72" s="2"/>
      <c r="IZA72" s="2"/>
      <c r="IZB72" s="2"/>
      <c r="IZC72" s="2"/>
      <c r="IZD72" s="2"/>
      <c r="IZE72" s="2"/>
      <c r="IZF72" s="2"/>
      <c r="IZG72" s="2"/>
      <c r="IZH72" s="2"/>
      <c r="IZI72" s="2"/>
      <c r="IZJ72" s="2"/>
      <c r="IZK72" s="2"/>
      <c r="IZL72" s="2"/>
      <c r="IZM72" s="2"/>
      <c r="IZN72" s="2"/>
      <c r="IZO72" s="2"/>
      <c r="IZP72" s="2"/>
      <c r="IZQ72" s="2"/>
      <c r="IZR72" s="2"/>
      <c r="IZS72" s="2"/>
      <c r="IZT72" s="2"/>
      <c r="IZU72" s="2"/>
      <c r="IZV72" s="2"/>
      <c r="IZW72" s="2"/>
      <c r="IZX72" s="2"/>
      <c r="IZY72" s="2"/>
      <c r="IZZ72" s="2"/>
      <c r="JAA72" s="2"/>
      <c r="JAB72" s="2"/>
      <c r="JAC72" s="2"/>
      <c r="JAD72" s="2"/>
      <c r="JAE72" s="2"/>
      <c r="JAF72" s="2"/>
      <c r="JAG72" s="2"/>
      <c r="JAH72" s="2"/>
      <c r="JAI72" s="2"/>
      <c r="JAJ72" s="2"/>
      <c r="JAK72" s="2"/>
      <c r="JAL72" s="2"/>
      <c r="JAM72" s="2"/>
      <c r="JAN72" s="2"/>
      <c r="JAO72" s="2"/>
      <c r="JAP72" s="2"/>
      <c r="JAQ72" s="2"/>
      <c r="JAR72" s="2"/>
      <c r="JAS72" s="2"/>
      <c r="JAT72" s="2"/>
      <c r="JAU72" s="2"/>
      <c r="JAV72" s="2"/>
      <c r="JAW72" s="2"/>
      <c r="JAX72" s="2"/>
      <c r="JAY72" s="2"/>
      <c r="JAZ72" s="2"/>
      <c r="JBA72" s="2"/>
      <c r="JBB72" s="2"/>
      <c r="JBC72" s="2"/>
      <c r="JBD72" s="2"/>
      <c r="JBE72" s="2"/>
      <c r="JBF72" s="2"/>
      <c r="JBG72" s="2"/>
      <c r="JBH72" s="2"/>
      <c r="JBI72" s="2"/>
      <c r="JBJ72" s="2"/>
      <c r="JBK72" s="2"/>
      <c r="JBL72" s="2"/>
      <c r="JBM72" s="2"/>
      <c r="JBN72" s="2"/>
      <c r="JBO72" s="2"/>
      <c r="JBP72" s="2"/>
      <c r="JBQ72" s="2"/>
      <c r="JBR72" s="2"/>
      <c r="JBS72" s="2"/>
      <c r="JBT72" s="2"/>
      <c r="JBU72" s="2"/>
      <c r="JBV72" s="2"/>
      <c r="JBW72" s="2"/>
      <c r="JBX72" s="2"/>
      <c r="JBY72" s="2"/>
      <c r="JBZ72" s="2"/>
      <c r="JCA72" s="2"/>
      <c r="JCB72" s="2"/>
      <c r="JCC72" s="2"/>
      <c r="JCD72" s="2"/>
      <c r="JCE72" s="2"/>
      <c r="JCF72" s="2"/>
      <c r="JCG72" s="2"/>
      <c r="JCH72" s="2"/>
      <c r="JCI72" s="2"/>
      <c r="JCJ72" s="2"/>
      <c r="JCK72" s="2"/>
      <c r="JCL72" s="2"/>
      <c r="JCM72" s="2"/>
      <c r="JCN72" s="2"/>
      <c r="JCO72" s="2"/>
      <c r="JCP72" s="2"/>
      <c r="JCQ72" s="2"/>
      <c r="JCR72" s="2"/>
      <c r="JCS72" s="2"/>
      <c r="JCT72" s="2"/>
      <c r="JCU72" s="2"/>
      <c r="JCV72" s="2"/>
      <c r="JCW72" s="2"/>
      <c r="JCX72" s="2"/>
      <c r="JCY72" s="2"/>
      <c r="JCZ72" s="2"/>
      <c r="JDA72" s="2"/>
      <c r="JDB72" s="2"/>
      <c r="JDC72" s="2"/>
      <c r="JDD72" s="2"/>
      <c r="JDE72" s="2"/>
      <c r="JDF72" s="2"/>
      <c r="JDG72" s="2"/>
      <c r="JDH72" s="2"/>
      <c r="JDI72" s="2"/>
      <c r="JDJ72" s="2"/>
      <c r="JDK72" s="2"/>
      <c r="JDL72" s="2"/>
      <c r="JDM72" s="2"/>
      <c r="JDN72" s="2"/>
      <c r="JDO72" s="2"/>
      <c r="JDP72" s="2"/>
      <c r="JDQ72" s="2"/>
      <c r="JDR72" s="2"/>
      <c r="JDS72" s="2"/>
      <c r="JDT72" s="2"/>
      <c r="JDU72" s="2"/>
      <c r="JDV72" s="2"/>
      <c r="JDW72" s="2"/>
      <c r="JDX72" s="2"/>
      <c r="JDY72" s="2"/>
      <c r="JDZ72" s="2"/>
      <c r="JEA72" s="2"/>
      <c r="JEB72" s="2"/>
      <c r="JEC72" s="2"/>
      <c r="JED72" s="2"/>
      <c r="JEE72" s="2"/>
      <c r="JEF72" s="2"/>
      <c r="JEG72" s="2"/>
      <c r="JEH72" s="2"/>
      <c r="JEI72" s="2"/>
      <c r="JEJ72" s="2"/>
      <c r="JEK72" s="2"/>
      <c r="JEL72" s="2"/>
      <c r="JEM72" s="2"/>
      <c r="JEN72" s="2"/>
      <c r="JEO72" s="2"/>
      <c r="JEP72" s="2"/>
      <c r="JEQ72" s="2"/>
      <c r="JER72" s="2"/>
      <c r="JES72" s="2"/>
      <c r="JET72" s="2"/>
      <c r="JEU72" s="2"/>
      <c r="JEV72" s="2"/>
      <c r="JEW72" s="2"/>
      <c r="JEX72" s="2"/>
      <c r="JEY72" s="2"/>
      <c r="JEZ72" s="2"/>
      <c r="JFA72" s="2"/>
      <c r="JFB72" s="2"/>
      <c r="JFC72" s="2"/>
      <c r="JFD72" s="2"/>
      <c r="JFE72" s="2"/>
      <c r="JFF72" s="2"/>
      <c r="JFG72" s="2"/>
      <c r="JFH72" s="2"/>
      <c r="JFI72" s="2"/>
      <c r="JFJ72" s="2"/>
      <c r="JFK72" s="2"/>
      <c r="JFL72" s="2"/>
      <c r="JFM72" s="2"/>
      <c r="JFN72" s="2"/>
      <c r="JFO72" s="2"/>
      <c r="JFP72" s="2"/>
      <c r="JFQ72" s="2"/>
      <c r="JFR72" s="2"/>
      <c r="JFS72" s="2"/>
      <c r="JFT72" s="2"/>
      <c r="JFU72" s="2"/>
      <c r="JFV72" s="2"/>
      <c r="JFW72" s="2"/>
      <c r="JFX72" s="2"/>
      <c r="JFY72" s="2"/>
      <c r="JFZ72" s="2"/>
      <c r="JGA72" s="2"/>
      <c r="JGB72" s="2"/>
      <c r="JGC72" s="2"/>
      <c r="JGD72" s="2"/>
      <c r="JGE72" s="2"/>
      <c r="JGF72" s="2"/>
      <c r="JGG72" s="2"/>
      <c r="JGH72" s="2"/>
      <c r="JGI72" s="2"/>
      <c r="JGJ72" s="2"/>
      <c r="JGK72" s="2"/>
      <c r="JGL72" s="2"/>
      <c r="JGM72" s="2"/>
      <c r="JGN72" s="2"/>
      <c r="JGO72" s="2"/>
      <c r="JGP72" s="2"/>
      <c r="JGQ72" s="2"/>
      <c r="JGR72" s="2"/>
      <c r="JGS72" s="2"/>
      <c r="JGT72" s="2"/>
      <c r="JGU72" s="2"/>
      <c r="JGV72" s="2"/>
      <c r="JGW72" s="2"/>
      <c r="JGX72" s="2"/>
      <c r="JGY72" s="2"/>
      <c r="JGZ72" s="2"/>
      <c r="JHA72" s="2"/>
      <c r="JHB72" s="2"/>
      <c r="JHC72" s="2"/>
      <c r="JHD72" s="2"/>
      <c r="JHE72" s="2"/>
      <c r="JHF72" s="2"/>
      <c r="JHG72" s="2"/>
      <c r="JHH72" s="2"/>
      <c r="JHI72" s="2"/>
      <c r="JHJ72" s="2"/>
      <c r="JHK72" s="2"/>
      <c r="JHL72" s="2"/>
      <c r="JHM72" s="2"/>
      <c r="JHN72" s="2"/>
      <c r="JHO72" s="2"/>
      <c r="JHP72" s="2"/>
      <c r="JHQ72" s="2"/>
      <c r="JHR72" s="2"/>
      <c r="JHS72" s="2"/>
      <c r="JHT72" s="2"/>
      <c r="JHU72" s="2"/>
      <c r="JHV72" s="2"/>
      <c r="JHW72" s="2"/>
      <c r="JHX72" s="2"/>
      <c r="JHY72" s="2"/>
      <c r="JHZ72" s="2"/>
      <c r="JIA72" s="2"/>
      <c r="JIB72" s="2"/>
      <c r="JIC72" s="2"/>
      <c r="JID72" s="2"/>
      <c r="JIE72" s="2"/>
      <c r="JIF72" s="2"/>
      <c r="JIG72" s="2"/>
      <c r="JIH72" s="2"/>
      <c r="JII72" s="2"/>
      <c r="JIJ72" s="2"/>
      <c r="JIK72" s="2"/>
      <c r="JIL72" s="2"/>
      <c r="JIM72" s="2"/>
      <c r="JIN72" s="2"/>
      <c r="JIO72" s="2"/>
      <c r="JIP72" s="2"/>
      <c r="JIQ72" s="2"/>
      <c r="JIR72" s="2"/>
      <c r="JIS72" s="2"/>
      <c r="JIT72" s="2"/>
      <c r="JIU72" s="2"/>
      <c r="JIV72" s="2"/>
      <c r="JIW72" s="2"/>
      <c r="JIX72" s="2"/>
      <c r="JIY72" s="2"/>
      <c r="JIZ72" s="2"/>
      <c r="JJA72" s="2"/>
      <c r="JJB72" s="2"/>
      <c r="JJC72" s="2"/>
      <c r="JJD72" s="2"/>
      <c r="JJE72" s="2"/>
      <c r="JJF72" s="2"/>
      <c r="JJG72" s="2"/>
      <c r="JJH72" s="2"/>
      <c r="JJI72" s="2"/>
      <c r="JJJ72" s="2"/>
      <c r="JJK72" s="2"/>
      <c r="JJL72" s="2"/>
      <c r="JJM72" s="2"/>
      <c r="JJN72" s="2"/>
      <c r="JJO72" s="2"/>
      <c r="JJP72" s="2"/>
      <c r="JJQ72" s="2"/>
      <c r="JJR72" s="2"/>
      <c r="JJS72" s="2"/>
      <c r="JJT72" s="2"/>
      <c r="JJU72" s="2"/>
      <c r="JJV72" s="2"/>
      <c r="JJW72" s="2"/>
      <c r="JJX72" s="2"/>
      <c r="JJY72" s="2"/>
      <c r="JJZ72" s="2"/>
      <c r="JKA72" s="2"/>
      <c r="JKB72" s="2"/>
      <c r="JKC72" s="2"/>
      <c r="JKD72" s="2"/>
      <c r="JKE72" s="2"/>
      <c r="JKF72" s="2"/>
      <c r="JKG72" s="2"/>
      <c r="JKH72" s="2"/>
      <c r="JKI72" s="2"/>
      <c r="JKJ72" s="2"/>
      <c r="JKK72" s="2"/>
      <c r="JKL72" s="2"/>
      <c r="JKM72" s="2"/>
      <c r="JKN72" s="2"/>
      <c r="JKO72" s="2"/>
      <c r="JKP72" s="2"/>
      <c r="JKQ72" s="2"/>
      <c r="JKR72" s="2"/>
      <c r="JKS72" s="2"/>
      <c r="JKT72" s="2"/>
      <c r="JKU72" s="2"/>
      <c r="JKV72" s="2"/>
      <c r="JKW72" s="2"/>
      <c r="JKX72" s="2"/>
      <c r="JKY72" s="2"/>
      <c r="JKZ72" s="2"/>
      <c r="JLA72" s="2"/>
      <c r="JLB72" s="2"/>
      <c r="JLC72" s="2"/>
      <c r="JLD72" s="2"/>
      <c r="JLE72" s="2"/>
      <c r="JLF72" s="2"/>
      <c r="JLG72" s="2"/>
      <c r="JLH72" s="2"/>
      <c r="JLI72" s="2"/>
      <c r="JLJ72" s="2"/>
      <c r="JLK72" s="2"/>
      <c r="JLL72" s="2"/>
      <c r="JLM72" s="2"/>
      <c r="JLN72" s="2"/>
      <c r="JLO72" s="2"/>
      <c r="JLP72" s="2"/>
      <c r="JLQ72" s="2"/>
      <c r="JLR72" s="2"/>
      <c r="JLS72" s="2"/>
      <c r="JLT72" s="2"/>
      <c r="JLU72" s="2"/>
      <c r="JLV72" s="2"/>
      <c r="JLW72" s="2"/>
      <c r="JLX72" s="2"/>
      <c r="JLY72" s="2"/>
      <c r="JLZ72" s="2"/>
      <c r="JMA72" s="2"/>
      <c r="JMB72" s="2"/>
      <c r="JMC72" s="2"/>
      <c r="JMD72" s="2"/>
      <c r="JME72" s="2"/>
      <c r="JMF72" s="2"/>
      <c r="JMG72" s="2"/>
      <c r="JMH72" s="2"/>
      <c r="JMI72" s="2"/>
      <c r="JMJ72" s="2"/>
      <c r="JMK72" s="2"/>
      <c r="JML72" s="2"/>
      <c r="JMM72" s="2"/>
      <c r="JMN72" s="2"/>
      <c r="JMO72" s="2"/>
      <c r="JMP72" s="2"/>
      <c r="JMQ72" s="2"/>
      <c r="JMR72" s="2"/>
      <c r="JMS72" s="2"/>
      <c r="JMT72" s="2"/>
      <c r="JMU72" s="2"/>
      <c r="JMV72" s="2"/>
      <c r="JMW72" s="2"/>
      <c r="JMX72" s="2"/>
      <c r="JMY72" s="2"/>
      <c r="JMZ72" s="2"/>
      <c r="JNA72" s="2"/>
      <c r="JNB72" s="2"/>
      <c r="JNC72" s="2"/>
      <c r="JND72" s="2"/>
      <c r="JNE72" s="2"/>
      <c r="JNF72" s="2"/>
      <c r="JNG72" s="2"/>
      <c r="JNH72" s="2"/>
      <c r="JNI72" s="2"/>
      <c r="JNJ72" s="2"/>
      <c r="JNK72" s="2"/>
      <c r="JNL72" s="2"/>
      <c r="JNM72" s="2"/>
      <c r="JNN72" s="2"/>
      <c r="JNO72" s="2"/>
      <c r="JNP72" s="2"/>
      <c r="JNQ72" s="2"/>
      <c r="JNR72" s="2"/>
      <c r="JNS72" s="2"/>
      <c r="JNT72" s="2"/>
      <c r="JNU72" s="2"/>
      <c r="JNV72" s="2"/>
      <c r="JNW72" s="2"/>
      <c r="JNX72" s="2"/>
      <c r="JNY72" s="2"/>
      <c r="JNZ72" s="2"/>
      <c r="JOA72" s="2"/>
      <c r="JOB72" s="2"/>
      <c r="JOC72" s="2"/>
      <c r="JOD72" s="2"/>
      <c r="JOE72" s="2"/>
      <c r="JOF72" s="2"/>
      <c r="JOG72" s="2"/>
      <c r="JOH72" s="2"/>
      <c r="JOI72" s="2"/>
      <c r="JOJ72" s="2"/>
      <c r="JOK72" s="2"/>
      <c r="JOL72" s="2"/>
      <c r="JOM72" s="2"/>
      <c r="JON72" s="2"/>
      <c r="JOO72" s="2"/>
      <c r="JOP72" s="2"/>
      <c r="JOQ72" s="2"/>
      <c r="JOR72" s="2"/>
      <c r="JOS72" s="2"/>
      <c r="JOT72" s="2"/>
      <c r="JOU72" s="2"/>
      <c r="JOV72" s="2"/>
      <c r="JOW72" s="2"/>
      <c r="JOX72" s="2"/>
      <c r="JOY72" s="2"/>
      <c r="JOZ72" s="2"/>
      <c r="JPA72" s="2"/>
      <c r="JPB72" s="2"/>
      <c r="JPC72" s="2"/>
      <c r="JPD72" s="2"/>
      <c r="JPE72" s="2"/>
      <c r="JPF72" s="2"/>
      <c r="JPG72" s="2"/>
      <c r="JPH72" s="2"/>
      <c r="JPI72" s="2"/>
      <c r="JPJ72" s="2"/>
      <c r="JPK72" s="2"/>
      <c r="JPL72" s="2"/>
      <c r="JPM72" s="2"/>
      <c r="JPN72" s="2"/>
      <c r="JPO72" s="2"/>
      <c r="JPP72" s="2"/>
      <c r="JPQ72" s="2"/>
      <c r="JPR72" s="2"/>
      <c r="JPS72" s="2"/>
      <c r="JPT72" s="2"/>
      <c r="JPU72" s="2"/>
      <c r="JPV72" s="2"/>
      <c r="JPW72" s="2"/>
      <c r="JPX72" s="2"/>
      <c r="JPY72" s="2"/>
      <c r="JPZ72" s="2"/>
      <c r="JQA72" s="2"/>
      <c r="JQB72" s="2"/>
      <c r="JQC72" s="2"/>
      <c r="JQD72" s="2"/>
      <c r="JQE72" s="2"/>
      <c r="JQF72" s="2"/>
      <c r="JQG72" s="2"/>
      <c r="JQH72" s="2"/>
      <c r="JQI72" s="2"/>
      <c r="JQJ72" s="2"/>
      <c r="JQK72" s="2"/>
      <c r="JQL72" s="2"/>
      <c r="JQM72" s="2"/>
      <c r="JQN72" s="2"/>
      <c r="JQO72" s="2"/>
      <c r="JQP72" s="2"/>
      <c r="JQQ72" s="2"/>
      <c r="JQR72" s="2"/>
      <c r="JQS72" s="2"/>
      <c r="JQT72" s="2"/>
      <c r="JQU72" s="2"/>
      <c r="JQV72" s="2"/>
      <c r="JQW72" s="2"/>
      <c r="JQX72" s="2"/>
      <c r="JQY72" s="2"/>
      <c r="JQZ72" s="2"/>
      <c r="JRA72" s="2"/>
      <c r="JRB72" s="2"/>
      <c r="JRC72" s="2"/>
      <c r="JRD72" s="2"/>
      <c r="JRE72" s="2"/>
      <c r="JRF72" s="2"/>
      <c r="JRG72" s="2"/>
      <c r="JRH72" s="2"/>
      <c r="JRI72" s="2"/>
      <c r="JRJ72" s="2"/>
      <c r="JRK72" s="2"/>
      <c r="JRL72" s="2"/>
      <c r="JRM72" s="2"/>
      <c r="JRN72" s="2"/>
      <c r="JRO72" s="2"/>
      <c r="JRP72" s="2"/>
      <c r="JRQ72" s="2"/>
      <c r="JRR72" s="2"/>
      <c r="JRS72" s="2"/>
      <c r="JRT72" s="2"/>
      <c r="JRU72" s="2"/>
      <c r="JRV72" s="2"/>
      <c r="JRW72" s="2"/>
      <c r="JRX72" s="2"/>
      <c r="JRY72" s="2"/>
      <c r="JRZ72" s="2"/>
      <c r="JSA72" s="2"/>
      <c r="JSB72" s="2"/>
      <c r="JSC72" s="2"/>
      <c r="JSD72" s="2"/>
      <c r="JSE72" s="2"/>
      <c r="JSF72" s="2"/>
      <c r="JSG72" s="2"/>
      <c r="JSH72" s="2"/>
      <c r="JSI72" s="2"/>
      <c r="JSJ72" s="2"/>
      <c r="JSK72" s="2"/>
      <c r="JSL72" s="2"/>
      <c r="JSM72" s="2"/>
      <c r="JSN72" s="2"/>
      <c r="JSO72" s="2"/>
      <c r="JSP72" s="2"/>
      <c r="JSQ72" s="2"/>
      <c r="JSR72" s="2"/>
      <c r="JSS72" s="2"/>
      <c r="JST72" s="2"/>
      <c r="JSU72" s="2"/>
      <c r="JSV72" s="2"/>
      <c r="JSW72" s="2"/>
      <c r="JSX72" s="2"/>
      <c r="JSY72" s="2"/>
      <c r="JSZ72" s="2"/>
      <c r="JTA72" s="2"/>
      <c r="JTB72" s="2"/>
      <c r="JTC72" s="2"/>
      <c r="JTD72" s="2"/>
      <c r="JTE72" s="2"/>
      <c r="JTF72" s="2"/>
      <c r="JTG72" s="2"/>
      <c r="JTH72" s="2"/>
      <c r="JTI72" s="2"/>
      <c r="JTJ72" s="2"/>
      <c r="JTK72" s="2"/>
      <c r="JTL72" s="2"/>
      <c r="JTM72" s="2"/>
      <c r="JTN72" s="2"/>
      <c r="JTO72" s="2"/>
      <c r="JTP72" s="2"/>
      <c r="JTQ72" s="2"/>
      <c r="JTR72" s="2"/>
      <c r="JTS72" s="2"/>
      <c r="JTT72" s="2"/>
      <c r="JTU72" s="2"/>
      <c r="JTV72" s="2"/>
      <c r="JTW72" s="2"/>
      <c r="JTX72" s="2"/>
      <c r="JTY72" s="2"/>
      <c r="JTZ72" s="2"/>
      <c r="JUA72" s="2"/>
      <c r="JUB72" s="2"/>
      <c r="JUC72" s="2"/>
      <c r="JUD72" s="2"/>
      <c r="JUE72" s="2"/>
      <c r="JUF72" s="2"/>
      <c r="JUG72" s="2"/>
      <c r="JUH72" s="2"/>
      <c r="JUI72" s="2"/>
      <c r="JUJ72" s="2"/>
      <c r="JUK72" s="2"/>
      <c r="JUL72" s="2"/>
      <c r="JUM72" s="2"/>
      <c r="JUN72" s="2"/>
      <c r="JUO72" s="2"/>
      <c r="JUP72" s="2"/>
      <c r="JUQ72" s="2"/>
      <c r="JUR72" s="2"/>
      <c r="JUS72" s="2"/>
      <c r="JUT72" s="2"/>
      <c r="JUU72" s="2"/>
      <c r="JUV72" s="2"/>
      <c r="JUW72" s="2"/>
      <c r="JUX72" s="2"/>
      <c r="JUY72" s="2"/>
      <c r="JUZ72" s="2"/>
      <c r="JVA72" s="2"/>
      <c r="JVB72" s="2"/>
      <c r="JVC72" s="2"/>
      <c r="JVD72" s="2"/>
      <c r="JVE72" s="2"/>
      <c r="JVF72" s="2"/>
      <c r="JVG72" s="2"/>
      <c r="JVH72" s="2"/>
      <c r="JVI72" s="2"/>
      <c r="JVJ72" s="2"/>
      <c r="JVK72" s="2"/>
      <c r="JVL72" s="2"/>
      <c r="JVM72" s="2"/>
      <c r="JVN72" s="2"/>
      <c r="JVO72" s="2"/>
      <c r="JVP72" s="2"/>
      <c r="JVQ72" s="2"/>
      <c r="JVR72" s="2"/>
      <c r="JVS72" s="2"/>
      <c r="JVT72" s="2"/>
      <c r="JVU72" s="2"/>
      <c r="JVV72" s="2"/>
      <c r="JVW72" s="2"/>
      <c r="JVX72" s="2"/>
      <c r="JVY72" s="2"/>
      <c r="JVZ72" s="2"/>
      <c r="JWA72" s="2"/>
      <c r="JWB72" s="2"/>
      <c r="JWC72" s="2"/>
      <c r="JWD72" s="2"/>
      <c r="JWE72" s="2"/>
      <c r="JWF72" s="2"/>
      <c r="JWG72" s="2"/>
      <c r="JWH72" s="2"/>
      <c r="JWI72" s="2"/>
      <c r="JWJ72" s="2"/>
      <c r="JWK72" s="2"/>
      <c r="JWL72" s="2"/>
      <c r="JWM72" s="2"/>
      <c r="JWN72" s="2"/>
      <c r="JWO72" s="2"/>
      <c r="JWP72" s="2"/>
      <c r="JWQ72" s="2"/>
      <c r="JWR72" s="2"/>
      <c r="JWS72" s="2"/>
      <c r="JWT72" s="2"/>
      <c r="JWU72" s="2"/>
      <c r="JWV72" s="2"/>
      <c r="JWW72" s="2"/>
      <c r="JWX72" s="2"/>
      <c r="JWY72" s="2"/>
      <c r="JWZ72" s="2"/>
      <c r="JXA72" s="2"/>
      <c r="JXB72" s="2"/>
      <c r="JXC72" s="2"/>
      <c r="JXD72" s="2"/>
      <c r="JXE72" s="2"/>
      <c r="JXF72" s="2"/>
      <c r="JXG72" s="2"/>
      <c r="JXH72" s="2"/>
      <c r="JXI72" s="2"/>
      <c r="JXJ72" s="2"/>
      <c r="JXK72" s="2"/>
      <c r="JXL72" s="2"/>
      <c r="JXM72" s="2"/>
      <c r="JXN72" s="2"/>
      <c r="JXO72" s="2"/>
      <c r="JXP72" s="2"/>
      <c r="JXQ72" s="2"/>
      <c r="JXR72" s="2"/>
      <c r="JXS72" s="2"/>
      <c r="JXT72" s="2"/>
      <c r="JXU72" s="2"/>
      <c r="JXV72" s="2"/>
      <c r="JXW72" s="2"/>
      <c r="JXX72" s="2"/>
      <c r="JXY72" s="2"/>
      <c r="JXZ72" s="2"/>
      <c r="JYA72" s="2"/>
      <c r="JYB72" s="2"/>
      <c r="JYC72" s="2"/>
      <c r="JYD72" s="2"/>
      <c r="JYE72" s="2"/>
      <c r="JYF72" s="2"/>
      <c r="JYG72" s="2"/>
      <c r="JYH72" s="2"/>
      <c r="JYI72" s="2"/>
      <c r="JYJ72" s="2"/>
      <c r="JYK72" s="2"/>
      <c r="JYL72" s="2"/>
      <c r="JYM72" s="2"/>
      <c r="JYN72" s="2"/>
      <c r="JYO72" s="2"/>
      <c r="JYP72" s="2"/>
      <c r="JYQ72" s="2"/>
      <c r="JYR72" s="2"/>
      <c r="JYS72" s="2"/>
      <c r="JYT72" s="2"/>
      <c r="JYU72" s="2"/>
      <c r="JYV72" s="2"/>
      <c r="JYW72" s="2"/>
      <c r="JYX72" s="2"/>
      <c r="JYY72" s="2"/>
      <c r="JYZ72" s="2"/>
      <c r="JZA72" s="2"/>
      <c r="JZB72" s="2"/>
      <c r="JZC72" s="2"/>
      <c r="JZD72" s="2"/>
      <c r="JZE72" s="2"/>
      <c r="JZF72" s="2"/>
      <c r="JZG72" s="2"/>
      <c r="JZH72" s="2"/>
      <c r="JZI72" s="2"/>
      <c r="JZJ72" s="2"/>
      <c r="JZK72" s="2"/>
      <c r="JZL72" s="2"/>
      <c r="JZM72" s="2"/>
      <c r="JZN72" s="2"/>
      <c r="JZO72" s="2"/>
      <c r="JZP72" s="2"/>
      <c r="JZQ72" s="2"/>
      <c r="JZR72" s="2"/>
      <c r="JZS72" s="2"/>
      <c r="JZT72" s="2"/>
      <c r="JZU72" s="2"/>
      <c r="JZV72" s="2"/>
      <c r="JZW72" s="2"/>
      <c r="JZX72" s="2"/>
      <c r="JZY72" s="2"/>
      <c r="JZZ72" s="2"/>
      <c r="KAA72" s="2"/>
      <c r="KAB72" s="2"/>
      <c r="KAC72" s="2"/>
      <c r="KAD72" s="2"/>
      <c r="KAE72" s="2"/>
      <c r="KAF72" s="2"/>
      <c r="KAG72" s="2"/>
      <c r="KAH72" s="2"/>
      <c r="KAI72" s="2"/>
      <c r="KAJ72" s="2"/>
      <c r="KAK72" s="2"/>
      <c r="KAL72" s="2"/>
      <c r="KAM72" s="2"/>
      <c r="KAN72" s="2"/>
      <c r="KAO72" s="2"/>
      <c r="KAP72" s="2"/>
      <c r="KAQ72" s="2"/>
      <c r="KAR72" s="2"/>
      <c r="KAS72" s="2"/>
      <c r="KAT72" s="2"/>
      <c r="KAU72" s="2"/>
      <c r="KAV72" s="2"/>
      <c r="KAW72" s="2"/>
      <c r="KAX72" s="2"/>
      <c r="KAY72" s="2"/>
      <c r="KAZ72" s="2"/>
      <c r="KBA72" s="2"/>
      <c r="KBB72" s="2"/>
      <c r="KBC72" s="2"/>
      <c r="KBD72" s="2"/>
      <c r="KBE72" s="2"/>
      <c r="KBF72" s="2"/>
      <c r="KBG72" s="2"/>
      <c r="KBH72" s="2"/>
      <c r="KBI72" s="2"/>
      <c r="KBJ72" s="2"/>
      <c r="KBK72" s="2"/>
      <c r="KBL72" s="2"/>
      <c r="KBM72" s="2"/>
      <c r="KBN72" s="2"/>
      <c r="KBO72" s="2"/>
      <c r="KBP72" s="2"/>
      <c r="KBQ72" s="2"/>
      <c r="KBR72" s="2"/>
      <c r="KBS72" s="2"/>
      <c r="KBT72" s="2"/>
      <c r="KBU72" s="2"/>
      <c r="KBV72" s="2"/>
      <c r="KBW72" s="2"/>
      <c r="KBX72" s="2"/>
      <c r="KBY72" s="2"/>
      <c r="KBZ72" s="2"/>
      <c r="KCA72" s="2"/>
      <c r="KCB72" s="2"/>
      <c r="KCC72" s="2"/>
      <c r="KCD72" s="2"/>
      <c r="KCE72" s="2"/>
      <c r="KCF72" s="2"/>
      <c r="KCG72" s="2"/>
      <c r="KCH72" s="2"/>
      <c r="KCI72" s="2"/>
      <c r="KCJ72" s="2"/>
      <c r="KCK72" s="2"/>
      <c r="KCL72" s="2"/>
      <c r="KCM72" s="2"/>
      <c r="KCN72" s="2"/>
      <c r="KCO72" s="2"/>
      <c r="KCP72" s="2"/>
      <c r="KCQ72" s="2"/>
      <c r="KCR72" s="2"/>
      <c r="KCS72" s="2"/>
      <c r="KCT72" s="2"/>
      <c r="KCU72" s="2"/>
      <c r="KCV72" s="2"/>
      <c r="KCW72" s="2"/>
      <c r="KCX72" s="2"/>
      <c r="KCY72" s="2"/>
      <c r="KCZ72" s="2"/>
      <c r="KDA72" s="2"/>
      <c r="KDB72" s="2"/>
      <c r="KDC72" s="2"/>
      <c r="KDD72" s="2"/>
      <c r="KDE72" s="2"/>
      <c r="KDF72" s="2"/>
      <c r="KDG72" s="2"/>
      <c r="KDH72" s="2"/>
      <c r="KDI72" s="2"/>
      <c r="KDJ72" s="2"/>
      <c r="KDK72" s="2"/>
      <c r="KDL72" s="2"/>
      <c r="KDM72" s="2"/>
      <c r="KDN72" s="2"/>
      <c r="KDO72" s="2"/>
      <c r="KDP72" s="2"/>
      <c r="KDQ72" s="2"/>
      <c r="KDR72" s="2"/>
      <c r="KDS72" s="2"/>
      <c r="KDT72" s="2"/>
      <c r="KDU72" s="2"/>
      <c r="KDV72" s="2"/>
      <c r="KDW72" s="2"/>
      <c r="KDX72" s="2"/>
      <c r="KDY72" s="2"/>
      <c r="KDZ72" s="2"/>
      <c r="KEA72" s="2"/>
      <c r="KEB72" s="2"/>
      <c r="KEC72" s="2"/>
      <c r="KED72" s="2"/>
      <c r="KEE72" s="2"/>
      <c r="KEF72" s="2"/>
      <c r="KEG72" s="2"/>
      <c r="KEH72" s="2"/>
      <c r="KEI72" s="2"/>
      <c r="KEJ72" s="2"/>
      <c r="KEK72" s="2"/>
      <c r="KEL72" s="2"/>
      <c r="KEM72" s="2"/>
      <c r="KEN72" s="2"/>
      <c r="KEO72" s="2"/>
      <c r="KEP72" s="2"/>
      <c r="KEQ72" s="2"/>
      <c r="KER72" s="2"/>
      <c r="KES72" s="2"/>
      <c r="KET72" s="2"/>
      <c r="KEU72" s="2"/>
      <c r="KEV72" s="2"/>
      <c r="KEW72" s="2"/>
      <c r="KEX72" s="2"/>
      <c r="KEY72" s="2"/>
      <c r="KEZ72" s="2"/>
      <c r="KFA72" s="2"/>
      <c r="KFB72" s="2"/>
      <c r="KFC72" s="2"/>
      <c r="KFD72" s="2"/>
      <c r="KFE72" s="2"/>
      <c r="KFF72" s="2"/>
      <c r="KFG72" s="2"/>
      <c r="KFH72" s="2"/>
      <c r="KFI72" s="2"/>
      <c r="KFJ72" s="2"/>
      <c r="KFK72" s="2"/>
      <c r="KFL72" s="2"/>
      <c r="KFM72" s="2"/>
      <c r="KFN72" s="2"/>
      <c r="KFO72" s="2"/>
      <c r="KFP72" s="2"/>
      <c r="KFQ72" s="2"/>
      <c r="KFR72" s="2"/>
      <c r="KFS72" s="2"/>
      <c r="KFT72" s="2"/>
      <c r="KFU72" s="2"/>
      <c r="KFV72" s="2"/>
      <c r="KFW72" s="2"/>
      <c r="KFX72" s="2"/>
      <c r="KFY72" s="2"/>
      <c r="KFZ72" s="2"/>
      <c r="KGA72" s="2"/>
      <c r="KGB72" s="2"/>
      <c r="KGC72" s="2"/>
      <c r="KGD72" s="2"/>
      <c r="KGE72" s="2"/>
      <c r="KGF72" s="2"/>
      <c r="KGG72" s="2"/>
      <c r="KGH72" s="2"/>
      <c r="KGI72" s="2"/>
      <c r="KGJ72" s="2"/>
      <c r="KGK72" s="2"/>
      <c r="KGL72" s="2"/>
      <c r="KGM72" s="2"/>
      <c r="KGN72" s="2"/>
      <c r="KGO72" s="2"/>
      <c r="KGP72" s="2"/>
      <c r="KGQ72" s="2"/>
      <c r="KGR72" s="2"/>
      <c r="KGS72" s="2"/>
      <c r="KGT72" s="2"/>
      <c r="KGU72" s="2"/>
      <c r="KGV72" s="2"/>
      <c r="KGW72" s="2"/>
      <c r="KGX72" s="2"/>
      <c r="KGY72" s="2"/>
      <c r="KGZ72" s="2"/>
      <c r="KHA72" s="2"/>
      <c r="KHB72" s="2"/>
      <c r="KHC72" s="2"/>
      <c r="KHD72" s="2"/>
      <c r="KHE72" s="2"/>
      <c r="KHF72" s="2"/>
      <c r="KHG72" s="2"/>
      <c r="KHH72" s="2"/>
      <c r="KHI72" s="2"/>
      <c r="KHJ72" s="2"/>
      <c r="KHK72" s="2"/>
      <c r="KHL72" s="2"/>
      <c r="KHM72" s="2"/>
      <c r="KHN72" s="2"/>
      <c r="KHO72" s="2"/>
      <c r="KHP72" s="2"/>
      <c r="KHQ72" s="2"/>
      <c r="KHR72" s="2"/>
      <c r="KHS72" s="2"/>
      <c r="KHT72" s="2"/>
      <c r="KHU72" s="2"/>
      <c r="KHV72" s="2"/>
      <c r="KHW72" s="2"/>
      <c r="KHX72" s="2"/>
      <c r="KHY72" s="2"/>
      <c r="KHZ72" s="2"/>
      <c r="KIA72" s="2"/>
      <c r="KIB72" s="2"/>
      <c r="KIC72" s="2"/>
      <c r="KID72" s="2"/>
      <c r="KIE72" s="2"/>
      <c r="KIF72" s="2"/>
      <c r="KIG72" s="2"/>
      <c r="KIH72" s="2"/>
      <c r="KII72" s="2"/>
      <c r="KIJ72" s="2"/>
      <c r="KIK72" s="2"/>
      <c r="KIL72" s="2"/>
      <c r="KIM72" s="2"/>
      <c r="KIN72" s="2"/>
      <c r="KIO72" s="2"/>
      <c r="KIP72" s="2"/>
      <c r="KIQ72" s="2"/>
      <c r="KIR72" s="2"/>
      <c r="KIS72" s="2"/>
      <c r="KIT72" s="2"/>
      <c r="KIU72" s="2"/>
      <c r="KIV72" s="2"/>
      <c r="KIW72" s="2"/>
      <c r="KIX72" s="2"/>
      <c r="KIY72" s="2"/>
      <c r="KIZ72" s="2"/>
      <c r="KJA72" s="2"/>
      <c r="KJB72" s="2"/>
      <c r="KJC72" s="2"/>
      <c r="KJD72" s="2"/>
      <c r="KJE72" s="2"/>
      <c r="KJF72" s="2"/>
      <c r="KJG72" s="2"/>
      <c r="KJH72" s="2"/>
      <c r="KJI72" s="2"/>
      <c r="KJJ72" s="2"/>
      <c r="KJK72" s="2"/>
      <c r="KJL72" s="2"/>
      <c r="KJM72" s="2"/>
      <c r="KJN72" s="2"/>
      <c r="KJO72" s="2"/>
      <c r="KJP72" s="2"/>
      <c r="KJQ72" s="2"/>
      <c r="KJR72" s="2"/>
      <c r="KJS72" s="2"/>
      <c r="KJT72" s="2"/>
      <c r="KJU72" s="2"/>
      <c r="KJV72" s="2"/>
      <c r="KJW72" s="2"/>
      <c r="KJX72" s="2"/>
      <c r="KJY72" s="2"/>
      <c r="KJZ72" s="2"/>
      <c r="KKA72" s="2"/>
      <c r="KKB72" s="2"/>
      <c r="KKC72" s="2"/>
      <c r="KKD72" s="2"/>
      <c r="KKE72" s="2"/>
      <c r="KKF72" s="2"/>
      <c r="KKG72" s="2"/>
      <c r="KKH72" s="2"/>
      <c r="KKI72" s="2"/>
      <c r="KKJ72" s="2"/>
      <c r="KKK72" s="2"/>
      <c r="KKL72" s="2"/>
      <c r="KKM72" s="2"/>
      <c r="KKN72" s="2"/>
      <c r="KKO72" s="2"/>
      <c r="KKP72" s="2"/>
      <c r="KKQ72" s="2"/>
      <c r="KKR72" s="2"/>
      <c r="KKS72" s="2"/>
      <c r="KKT72" s="2"/>
      <c r="KKU72" s="2"/>
      <c r="KKV72" s="2"/>
      <c r="KKW72" s="2"/>
      <c r="KKX72" s="2"/>
      <c r="KKY72" s="2"/>
      <c r="KKZ72" s="2"/>
      <c r="KLA72" s="2"/>
      <c r="KLB72" s="2"/>
      <c r="KLC72" s="2"/>
      <c r="KLD72" s="2"/>
      <c r="KLE72" s="2"/>
      <c r="KLF72" s="2"/>
      <c r="KLG72" s="2"/>
      <c r="KLH72" s="2"/>
      <c r="KLI72" s="2"/>
      <c r="KLJ72" s="2"/>
      <c r="KLK72" s="2"/>
      <c r="KLL72" s="2"/>
      <c r="KLM72" s="2"/>
      <c r="KLN72" s="2"/>
      <c r="KLO72" s="2"/>
      <c r="KLP72" s="2"/>
      <c r="KLQ72" s="2"/>
      <c r="KLR72" s="2"/>
      <c r="KLS72" s="2"/>
      <c r="KLT72" s="2"/>
      <c r="KLU72" s="2"/>
      <c r="KLV72" s="2"/>
      <c r="KLW72" s="2"/>
      <c r="KLX72" s="2"/>
      <c r="KLY72" s="2"/>
      <c r="KLZ72" s="2"/>
      <c r="KMA72" s="2"/>
      <c r="KMB72" s="2"/>
      <c r="KMC72" s="2"/>
      <c r="KMD72" s="2"/>
      <c r="KME72" s="2"/>
      <c r="KMF72" s="2"/>
      <c r="KMG72" s="2"/>
      <c r="KMH72" s="2"/>
      <c r="KMI72" s="2"/>
      <c r="KMJ72" s="2"/>
      <c r="KMK72" s="2"/>
      <c r="KML72" s="2"/>
      <c r="KMM72" s="2"/>
      <c r="KMN72" s="2"/>
      <c r="KMO72" s="2"/>
      <c r="KMP72" s="2"/>
      <c r="KMQ72" s="2"/>
      <c r="KMR72" s="2"/>
      <c r="KMS72" s="2"/>
      <c r="KMT72" s="2"/>
      <c r="KMU72" s="2"/>
      <c r="KMV72" s="2"/>
      <c r="KMW72" s="2"/>
      <c r="KMX72" s="2"/>
      <c r="KMY72" s="2"/>
      <c r="KMZ72" s="2"/>
      <c r="KNA72" s="2"/>
      <c r="KNB72" s="2"/>
      <c r="KNC72" s="2"/>
      <c r="KND72" s="2"/>
      <c r="KNE72" s="2"/>
      <c r="KNF72" s="2"/>
      <c r="KNG72" s="2"/>
      <c r="KNH72" s="2"/>
      <c r="KNI72" s="2"/>
      <c r="KNJ72" s="2"/>
      <c r="KNK72" s="2"/>
      <c r="KNL72" s="2"/>
      <c r="KNM72" s="2"/>
      <c r="KNN72" s="2"/>
      <c r="KNO72" s="2"/>
      <c r="KNP72" s="2"/>
      <c r="KNQ72" s="2"/>
      <c r="KNR72" s="2"/>
      <c r="KNS72" s="2"/>
      <c r="KNT72" s="2"/>
      <c r="KNU72" s="2"/>
      <c r="KNV72" s="2"/>
      <c r="KNW72" s="2"/>
      <c r="KNX72" s="2"/>
      <c r="KNY72" s="2"/>
      <c r="KNZ72" s="2"/>
      <c r="KOA72" s="2"/>
      <c r="KOB72" s="2"/>
      <c r="KOC72" s="2"/>
      <c r="KOD72" s="2"/>
      <c r="KOE72" s="2"/>
      <c r="KOF72" s="2"/>
      <c r="KOG72" s="2"/>
      <c r="KOH72" s="2"/>
      <c r="KOI72" s="2"/>
      <c r="KOJ72" s="2"/>
      <c r="KOK72" s="2"/>
      <c r="KOL72" s="2"/>
      <c r="KOM72" s="2"/>
      <c r="KON72" s="2"/>
      <c r="KOO72" s="2"/>
      <c r="KOP72" s="2"/>
      <c r="KOQ72" s="2"/>
      <c r="KOR72" s="2"/>
      <c r="KOS72" s="2"/>
      <c r="KOT72" s="2"/>
      <c r="KOU72" s="2"/>
      <c r="KOV72" s="2"/>
      <c r="KOW72" s="2"/>
      <c r="KOX72" s="2"/>
      <c r="KOY72" s="2"/>
      <c r="KOZ72" s="2"/>
      <c r="KPA72" s="2"/>
      <c r="KPB72" s="2"/>
      <c r="KPC72" s="2"/>
      <c r="KPD72" s="2"/>
      <c r="KPE72" s="2"/>
      <c r="KPF72" s="2"/>
      <c r="KPG72" s="2"/>
      <c r="KPH72" s="2"/>
      <c r="KPI72" s="2"/>
      <c r="KPJ72" s="2"/>
      <c r="KPK72" s="2"/>
      <c r="KPL72" s="2"/>
      <c r="KPM72" s="2"/>
      <c r="KPN72" s="2"/>
      <c r="KPO72" s="2"/>
      <c r="KPP72" s="2"/>
      <c r="KPQ72" s="2"/>
      <c r="KPR72" s="2"/>
      <c r="KPS72" s="2"/>
      <c r="KPT72" s="2"/>
      <c r="KPU72" s="2"/>
      <c r="KPV72" s="2"/>
      <c r="KPW72" s="2"/>
      <c r="KPX72" s="2"/>
      <c r="KPY72" s="2"/>
      <c r="KPZ72" s="2"/>
      <c r="KQA72" s="2"/>
      <c r="KQB72" s="2"/>
      <c r="KQC72" s="2"/>
      <c r="KQD72" s="2"/>
      <c r="KQE72" s="2"/>
      <c r="KQF72" s="2"/>
      <c r="KQG72" s="2"/>
      <c r="KQH72" s="2"/>
      <c r="KQI72" s="2"/>
      <c r="KQJ72" s="2"/>
      <c r="KQK72" s="2"/>
      <c r="KQL72" s="2"/>
      <c r="KQM72" s="2"/>
      <c r="KQN72" s="2"/>
      <c r="KQO72" s="2"/>
      <c r="KQP72" s="2"/>
      <c r="KQQ72" s="2"/>
      <c r="KQR72" s="2"/>
      <c r="KQS72" s="2"/>
      <c r="KQT72" s="2"/>
      <c r="KQU72" s="2"/>
      <c r="KQV72" s="2"/>
      <c r="KQW72" s="2"/>
      <c r="KQX72" s="2"/>
      <c r="KQY72" s="2"/>
      <c r="KQZ72" s="2"/>
      <c r="KRA72" s="2"/>
      <c r="KRB72" s="2"/>
      <c r="KRC72" s="2"/>
      <c r="KRD72" s="2"/>
      <c r="KRE72" s="2"/>
      <c r="KRF72" s="2"/>
      <c r="KRG72" s="2"/>
      <c r="KRH72" s="2"/>
      <c r="KRI72" s="2"/>
      <c r="KRJ72" s="2"/>
      <c r="KRK72" s="2"/>
      <c r="KRL72" s="2"/>
      <c r="KRM72" s="2"/>
      <c r="KRN72" s="2"/>
      <c r="KRO72" s="2"/>
      <c r="KRP72" s="2"/>
      <c r="KRQ72" s="2"/>
      <c r="KRR72" s="2"/>
      <c r="KRS72" s="2"/>
      <c r="KRT72" s="2"/>
      <c r="KRU72" s="2"/>
      <c r="KRV72" s="2"/>
      <c r="KRW72" s="2"/>
      <c r="KRX72" s="2"/>
      <c r="KRY72" s="2"/>
      <c r="KRZ72" s="2"/>
      <c r="KSA72" s="2"/>
      <c r="KSB72" s="2"/>
      <c r="KSC72" s="2"/>
      <c r="KSD72" s="2"/>
      <c r="KSE72" s="2"/>
      <c r="KSF72" s="2"/>
      <c r="KSG72" s="2"/>
      <c r="KSH72" s="2"/>
      <c r="KSI72" s="2"/>
      <c r="KSJ72" s="2"/>
      <c r="KSK72" s="2"/>
      <c r="KSL72" s="2"/>
      <c r="KSM72" s="2"/>
      <c r="KSN72" s="2"/>
      <c r="KSO72" s="2"/>
      <c r="KSP72" s="2"/>
      <c r="KSQ72" s="2"/>
      <c r="KSR72" s="2"/>
      <c r="KSS72" s="2"/>
      <c r="KST72" s="2"/>
      <c r="KSU72" s="2"/>
      <c r="KSV72" s="2"/>
      <c r="KSW72" s="2"/>
      <c r="KSX72" s="2"/>
      <c r="KSY72" s="2"/>
      <c r="KSZ72" s="2"/>
      <c r="KTA72" s="2"/>
      <c r="KTB72" s="2"/>
      <c r="KTC72" s="2"/>
      <c r="KTD72" s="2"/>
      <c r="KTE72" s="2"/>
      <c r="KTF72" s="2"/>
      <c r="KTG72" s="2"/>
      <c r="KTH72" s="2"/>
      <c r="KTI72" s="2"/>
      <c r="KTJ72" s="2"/>
      <c r="KTK72" s="2"/>
      <c r="KTL72" s="2"/>
      <c r="KTM72" s="2"/>
      <c r="KTN72" s="2"/>
      <c r="KTO72" s="2"/>
      <c r="KTP72" s="2"/>
      <c r="KTQ72" s="2"/>
      <c r="KTR72" s="2"/>
      <c r="KTS72" s="2"/>
      <c r="KTT72" s="2"/>
      <c r="KTU72" s="2"/>
      <c r="KTV72" s="2"/>
      <c r="KTW72" s="2"/>
      <c r="KTX72" s="2"/>
      <c r="KTY72" s="2"/>
      <c r="KTZ72" s="2"/>
      <c r="KUA72" s="2"/>
      <c r="KUB72" s="2"/>
      <c r="KUC72" s="2"/>
      <c r="KUD72" s="2"/>
      <c r="KUE72" s="2"/>
      <c r="KUF72" s="2"/>
      <c r="KUG72" s="2"/>
      <c r="KUH72" s="2"/>
      <c r="KUI72" s="2"/>
      <c r="KUJ72" s="2"/>
      <c r="KUK72" s="2"/>
      <c r="KUL72" s="2"/>
      <c r="KUM72" s="2"/>
      <c r="KUN72" s="2"/>
      <c r="KUO72" s="2"/>
      <c r="KUP72" s="2"/>
      <c r="KUQ72" s="2"/>
      <c r="KUR72" s="2"/>
      <c r="KUS72" s="2"/>
      <c r="KUT72" s="2"/>
      <c r="KUU72" s="2"/>
      <c r="KUV72" s="2"/>
      <c r="KUW72" s="2"/>
      <c r="KUX72" s="2"/>
      <c r="KUY72" s="2"/>
      <c r="KUZ72" s="2"/>
      <c r="KVA72" s="2"/>
      <c r="KVB72" s="2"/>
      <c r="KVC72" s="2"/>
      <c r="KVD72" s="2"/>
      <c r="KVE72" s="2"/>
      <c r="KVF72" s="2"/>
      <c r="KVG72" s="2"/>
      <c r="KVH72" s="2"/>
      <c r="KVI72" s="2"/>
      <c r="KVJ72" s="2"/>
      <c r="KVK72" s="2"/>
      <c r="KVL72" s="2"/>
      <c r="KVM72" s="2"/>
      <c r="KVN72" s="2"/>
      <c r="KVO72" s="2"/>
      <c r="KVP72" s="2"/>
      <c r="KVQ72" s="2"/>
      <c r="KVR72" s="2"/>
      <c r="KVS72" s="2"/>
      <c r="KVT72" s="2"/>
      <c r="KVU72" s="2"/>
      <c r="KVV72" s="2"/>
      <c r="KVW72" s="2"/>
      <c r="KVX72" s="2"/>
      <c r="KVY72" s="2"/>
      <c r="KVZ72" s="2"/>
      <c r="KWA72" s="2"/>
      <c r="KWB72" s="2"/>
      <c r="KWC72" s="2"/>
      <c r="KWD72" s="2"/>
      <c r="KWE72" s="2"/>
      <c r="KWF72" s="2"/>
      <c r="KWG72" s="2"/>
      <c r="KWH72" s="2"/>
      <c r="KWI72" s="2"/>
      <c r="KWJ72" s="2"/>
      <c r="KWK72" s="2"/>
      <c r="KWL72" s="2"/>
      <c r="KWM72" s="2"/>
      <c r="KWN72" s="2"/>
      <c r="KWO72" s="2"/>
      <c r="KWP72" s="2"/>
      <c r="KWQ72" s="2"/>
      <c r="KWR72" s="2"/>
      <c r="KWS72" s="2"/>
      <c r="KWT72" s="2"/>
      <c r="KWU72" s="2"/>
      <c r="KWV72" s="2"/>
      <c r="KWW72" s="2"/>
      <c r="KWX72" s="2"/>
      <c r="KWY72" s="2"/>
      <c r="KWZ72" s="2"/>
      <c r="KXA72" s="2"/>
      <c r="KXB72" s="2"/>
      <c r="KXC72" s="2"/>
      <c r="KXD72" s="2"/>
      <c r="KXE72" s="2"/>
      <c r="KXF72" s="2"/>
      <c r="KXG72" s="2"/>
      <c r="KXH72" s="2"/>
      <c r="KXI72" s="2"/>
      <c r="KXJ72" s="2"/>
      <c r="KXK72" s="2"/>
      <c r="KXL72" s="2"/>
      <c r="KXM72" s="2"/>
      <c r="KXN72" s="2"/>
      <c r="KXO72" s="2"/>
      <c r="KXP72" s="2"/>
      <c r="KXQ72" s="2"/>
      <c r="KXR72" s="2"/>
      <c r="KXS72" s="2"/>
      <c r="KXT72" s="2"/>
      <c r="KXU72" s="2"/>
      <c r="KXV72" s="2"/>
      <c r="KXW72" s="2"/>
      <c r="KXX72" s="2"/>
      <c r="KXY72" s="2"/>
      <c r="KXZ72" s="2"/>
      <c r="KYA72" s="2"/>
      <c r="KYB72" s="2"/>
      <c r="KYC72" s="2"/>
      <c r="KYD72" s="2"/>
      <c r="KYE72" s="2"/>
      <c r="KYF72" s="2"/>
      <c r="KYG72" s="2"/>
      <c r="KYH72" s="2"/>
      <c r="KYI72" s="2"/>
      <c r="KYJ72" s="2"/>
      <c r="KYK72" s="2"/>
      <c r="KYL72" s="2"/>
      <c r="KYM72" s="2"/>
      <c r="KYN72" s="2"/>
      <c r="KYO72" s="2"/>
      <c r="KYP72" s="2"/>
      <c r="KYQ72" s="2"/>
      <c r="KYR72" s="2"/>
      <c r="KYS72" s="2"/>
      <c r="KYT72" s="2"/>
      <c r="KYU72" s="2"/>
      <c r="KYV72" s="2"/>
      <c r="KYW72" s="2"/>
      <c r="KYX72" s="2"/>
      <c r="KYY72" s="2"/>
      <c r="KYZ72" s="2"/>
      <c r="KZA72" s="2"/>
      <c r="KZB72" s="2"/>
      <c r="KZC72" s="2"/>
      <c r="KZD72" s="2"/>
      <c r="KZE72" s="2"/>
      <c r="KZF72" s="2"/>
      <c r="KZG72" s="2"/>
      <c r="KZH72" s="2"/>
      <c r="KZI72" s="2"/>
      <c r="KZJ72" s="2"/>
      <c r="KZK72" s="2"/>
      <c r="KZL72" s="2"/>
      <c r="KZM72" s="2"/>
      <c r="KZN72" s="2"/>
      <c r="KZO72" s="2"/>
      <c r="KZP72" s="2"/>
      <c r="KZQ72" s="2"/>
      <c r="KZR72" s="2"/>
      <c r="KZS72" s="2"/>
      <c r="KZT72" s="2"/>
      <c r="KZU72" s="2"/>
      <c r="KZV72" s="2"/>
      <c r="KZW72" s="2"/>
      <c r="KZX72" s="2"/>
      <c r="KZY72" s="2"/>
      <c r="KZZ72" s="2"/>
      <c r="LAA72" s="2"/>
      <c r="LAB72" s="2"/>
      <c r="LAC72" s="2"/>
      <c r="LAD72" s="2"/>
      <c r="LAE72" s="2"/>
      <c r="LAF72" s="2"/>
      <c r="LAG72" s="2"/>
      <c r="LAH72" s="2"/>
      <c r="LAI72" s="2"/>
      <c r="LAJ72" s="2"/>
      <c r="LAK72" s="2"/>
      <c r="LAL72" s="2"/>
      <c r="LAM72" s="2"/>
      <c r="LAN72" s="2"/>
      <c r="LAO72" s="2"/>
      <c r="LAP72" s="2"/>
      <c r="LAQ72" s="2"/>
      <c r="LAR72" s="2"/>
      <c r="LAS72" s="2"/>
      <c r="LAT72" s="2"/>
      <c r="LAU72" s="2"/>
      <c r="LAV72" s="2"/>
      <c r="LAW72" s="2"/>
      <c r="LAX72" s="2"/>
      <c r="LAY72" s="2"/>
      <c r="LAZ72" s="2"/>
      <c r="LBA72" s="2"/>
      <c r="LBB72" s="2"/>
      <c r="LBC72" s="2"/>
      <c r="LBD72" s="2"/>
      <c r="LBE72" s="2"/>
      <c r="LBF72" s="2"/>
      <c r="LBG72" s="2"/>
      <c r="LBH72" s="2"/>
      <c r="LBI72" s="2"/>
      <c r="LBJ72" s="2"/>
      <c r="LBK72" s="2"/>
      <c r="LBL72" s="2"/>
      <c r="LBM72" s="2"/>
      <c r="LBN72" s="2"/>
      <c r="LBO72" s="2"/>
      <c r="LBP72" s="2"/>
      <c r="LBQ72" s="2"/>
      <c r="LBR72" s="2"/>
      <c r="LBS72" s="2"/>
      <c r="LBT72" s="2"/>
      <c r="LBU72" s="2"/>
      <c r="LBV72" s="2"/>
      <c r="LBW72" s="2"/>
      <c r="LBX72" s="2"/>
      <c r="LBY72" s="2"/>
      <c r="LBZ72" s="2"/>
      <c r="LCA72" s="2"/>
      <c r="LCB72" s="2"/>
      <c r="LCC72" s="2"/>
      <c r="LCD72" s="2"/>
      <c r="LCE72" s="2"/>
      <c r="LCF72" s="2"/>
      <c r="LCG72" s="2"/>
      <c r="LCH72" s="2"/>
      <c r="LCI72" s="2"/>
      <c r="LCJ72" s="2"/>
      <c r="LCK72" s="2"/>
      <c r="LCL72" s="2"/>
      <c r="LCM72" s="2"/>
      <c r="LCN72" s="2"/>
      <c r="LCO72" s="2"/>
      <c r="LCP72" s="2"/>
      <c r="LCQ72" s="2"/>
      <c r="LCR72" s="2"/>
      <c r="LCS72" s="2"/>
      <c r="LCT72" s="2"/>
      <c r="LCU72" s="2"/>
      <c r="LCV72" s="2"/>
      <c r="LCW72" s="2"/>
      <c r="LCX72" s="2"/>
      <c r="LCY72" s="2"/>
      <c r="LCZ72" s="2"/>
      <c r="LDA72" s="2"/>
      <c r="LDB72" s="2"/>
      <c r="LDC72" s="2"/>
      <c r="LDD72" s="2"/>
      <c r="LDE72" s="2"/>
      <c r="LDF72" s="2"/>
      <c r="LDG72" s="2"/>
      <c r="LDH72" s="2"/>
      <c r="LDI72" s="2"/>
      <c r="LDJ72" s="2"/>
      <c r="LDK72" s="2"/>
      <c r="LDL72" s="2"/>
      <c r="LDM72" s="2"/>
      <c r="LDN72" s="2"/>
      <c r="LDO72" s="2"/>
      <c r="LDP72" s="2"/>
      <c r="LDQ72" s="2"/>
      <c r="LDR72" s="2"/>
      <c r="LDS72" s="2"/>
      <c r="LDT72" s="2"/>
      <c r="LDU72" s="2"/>
      <c r="LDV72" s="2"/>
      <c r="LDW72" s="2"/>
      <c r="LDX72" s="2"/>
      <c r="LDY72" s="2"/>
      <c r="LDZ72" s="2"/>
      <c r="LEA72" s="2"/>
      <c r="LEB72" s="2"/>
      <c r="LEC72" s="2"/>
      <c r="LED72" s="2"/>
      <c r="LEE72" s="2"/>
      <c r="LEF72" s="2"/>
      <c r="LEG72" s="2"/>
      <c r="LEH72" s="2"/>
      <c r="LEI72" s="2"/>
      <c r="LEJ72" s="2"/>
      <c r="LEK72" s="2"/>
      <c r="LEL72" s="2"/>
      <c r="LEM72" s="2"/>
      <c r="LEN72" s="2"/>
      <c r="LEO72" s="2"/>
      <c r="LEP72" s="2"/>
      <c r="LEQ72" s="2"/>
      <c r="LER72" s="2"/>
      <c r="LES72" s="2"/>
      <c r="LET72" s="2"/>
      <c r="LEU72" s="2"/>
      <c r="LEV72" s="2"/>
      <c r="LEW72" s="2"/>
      <c r="LEX72" s="2"/>
      <c r="LEY72" s="2"/>
      <c r="LEZ72" s="2"/>
      <c r="LFA72" s="2"/>
      <c r="LFB72" s="2"/>
      <c r="LFC72" s="2"/>
      <c r="LFD72" s="2"/>
      <c r="LFE72" s="2"/>
      <c r="LFF72" s="2"/>
      <c r="LFG72" s="2"/>
      <c r="LFH72" s="2"/>
      <c r="LFI72" s="2"/>
      <c r="LFJ72" s="2"/>
      <c r="LFK72" s="2"/>
      <c r="LFL72" s="2"/>
      <c r="LFM72" s="2"/>
      <c r="LFN72" s="2"/>
      <c r="LFO72" s="2"/>
      <c r="LFP72" s="2"/>
      <c r="LFQ72" s="2"/>
      <c r="LFR72" s="2"/>
      <c r="LFS72" s="2"/>
      <c r="LFT72" s="2"/>
      <c r="LFU72" s="2"/>
      <c r="LFV72" s="2"/>
      <c r="LFW72" s="2"/>
      <c r="LFX72" s="2"/>
      <c r="LFY72" s="2"/>
      <c r="LFZ72" s="2"/>
      <c r="LGA72" s="2"/>
      <c r="LGB72" s="2"/>
      <c r="LGC72" s="2"/>
      <c r="LGD72" s="2"/>
      <c r="LGE72" s="2"/>
      <c r="LGF72" s="2"/>
      <c r="LGG72" s="2"/>
      <c r="LGH72" s="2"/>
      <c r="LGI72" s="2"/>
      <c r="LGJ72" s="2"/>
      <c r="LGK72" s="2"/>
      <c r="LGL72" s="2"/>
      <c r="LGM72" s="2"/>
      <c r="LGN72" s="2"/>
      <c r="LGO72" s="2"/>
      <c r="LGP72" s="2"/>
      <c r="LGQ72" s="2"/>
      <c r="LGR72" s="2"/>
      <c r="LGS72" s="2"/>
      <c r="LGT72" s="2"/>
      <c r="LGU72" s="2"/>
      <c r="LGV72" s="2"/>
      <c r="LGW72" s="2"/>
      <c r="LGX72" s="2"/>
      <c r="LGY72" s="2"/>
      <c r="LGZ72" s="2"/>
      <c r="LHA72" s="2"/>
      <c r="LHB72" s="2"/>
      <c r="LHC72" s="2"/>
      <c r="LHD72" s="2"/>
      <c r="LHE72" s="2"/>
      <c r="LHF72" s="2"/>
      <c r="LHG72" s="2"/>
      <c r="LHH72" s="2"/>
      <c r="LHI72" s="2"/>
      <c r="LHJ72" s="2"/>
      <c r="LHK72" s="2"/>
      <c r="LHL72" s="2"/>
      <c r="LHM72" s="2"/>
      <c r="LHN72" s="2"/>
      <c r="LHO72" s="2"/>
      <c r="LHP72" s="2"/>
      <c r="LHQ72" s="2"/>
      <c r="LHR72" s="2"/>
      <c r="LHS72" s="2"/>
      <c r="LHT72" s="2"/>
      <c r="LHU72" s="2"/>
      <c r="LHV72" s="2"/>
      <c r="LHW72" s="2"/>
      <c r="LHX72" s="2"/>
      <c r="LHY72" s="2"/>
      <c r="LHZ72" s="2"/>
      <c r="LIA72" s="2"/>
      <c r="LIB72" s="2"/>
      <c r="LIC72" s="2"/>
      <c r="LID72" s="2"/>
      <c r="LIE72" s="2"/>
      <c r="LIF72" s="2"/>
      <c r="LIG72" s="2"/>
      <c r="LIH72" s="2"/>
      <c r="LII72" s="2"/>
      <c r="LIJ72" s="2"/>
      <c r="LIK72" s="2"/>
      <c r="LIL72" s="2"/>
      <c r="LIM72" s="2"/>
      <c r="LIN72" s="2"/>
      <c r="LIO72" s="2"/>
      <c r="LIP72" s="2"/>
      <c r="LIQ72" s="2"/>
      <c r="LIR72" s="2"/>
      <c r="LIS72" s="2"/>
      <c r="LIT72" s="2"/>
      <c r="LIU72" s="2"/>
      <c r="LIV72" s="2"/>
      <c r="LIW72" s="2"/>
      <c r="LIX72" s="2"/>
      <c r="LIY72" s="2"/>
      <c r="LIZ72" s="2"/>
      <c r="LJA72" s="2"/>
      <c r="LJB72" s="2"/>
      <c r="LJC72" s="2"/>
      <c r="LJD72" s="2"/>
      <c r="LJE72" s="2"/>
      <c r="LJF72" s="2"/>
      <c r="LJG72" s="2"/>
      <c r="LJH72" s="2"/>
      <c r="LJI72" s="2"/>
      <c r="LJJ72" s="2"/>
      <c r="LJK72" s="2"/>
      <c r="LJL72" s="2"/>
      <c r="LJM72" s="2"/>
      <c r="LJN72" s="2"/>
      <c r="LJO72" s="2"/>
      <c r="LJP72" s="2"/>
      <c r="LJQ72" s="2"/>
      <c r="LJR72" s="2"/>
      <c r="LJS72" s="2"/>
      <c r="LJT72" s="2"/>
      <c r="LJU72" s="2"/>
      <c r="LJV72" s="2"/>
      <c r="LJW72" s="2"/>
      <c r="LJX72" s="2"/>
      <c r="LJY72" s="2"/>
      <c r="LJZ72" s="2"/>
      <c r="LKA72" s="2"/>
      <c r="LKB72" s="2"/>
      <c r="LKC72" s="2"/>
      <c r="LKD72" s="2"/>
      <c r="LKE72" s="2"/>
      <c r="LKF72" s="2"/>
      <c r="LKG72" s="2"/>
      <c r="LKH72" s="2"/>
      <c r="LKI72" s="2"/>
      <c r="LKJ72" s="2"/>
      <c r="LKK72" s="2"/>
      <c r="LKL72" s="2"/>
      <c r="LKM72" s="2"/>
      <c r="LKN72" s="2"/>
      <c r="LKO72" s="2"/>
      <c r="LKP72" s="2"/>
      <c r="LKQ72" s="2"/>
      <c r="LKR72" s="2"/>
      <c r="LKS72" s="2"/>
      <c r="LKT72" s="2"/>
      <c r="LKU72" s="2"/>
      <c r="LKV72" s="2"/>
      <c r="LKW72" s="2"/>
      <c r="LKX72" s="2"/>
      <c r="LKY72" s="2"/>
      <c r="LKZ72" s="2"/>
      <c r="LLA72" s="2"/>
      <c r="LLB72" s="2"/>
      <c r="LLC72" s="2"/>
      <c r="LLD72" s="2"/>
      <c r="LLE72" s="2"/>
      <c r="LLF72" s="2"/>
      <c r="LLG72" s="2"/>
      <c r="LLH72" s="2"/>
      <c r="LLI72" s="2"/>
      <c r="LLJ72" s="2"/>
      <c r="LLK72" s="2"/>
      <c r="LLL72" s="2"/>
      <c r="LLM72" s="2"/>
      <c r="LLN72" s="2"/>
      <c r="LLO72" s="2"/>
      <c r="LLP72" s="2"/>
      <c r="LLQ72" s="2"/>
      <c r="LLR72" s="2"/>
      <c r="LLS72" s="2"/>
      <c r="LLT72" s="2"/>
      <c r="LLU72" s="2"/>
      <c r="LLV72" s="2"/>
      <c r="LLW72" s="2"/>
      <c r="LLX72" s="2"/>
      <c r="LLY72" s="2"/>
      <c r="LLZ72" s="2"/>
      <c r="LMA72" s="2"/>
      <c r="LMB72" s="2"/>
      <c r="LMC72" s="2"/>
      <c r="LMD72" s="2"/>
      <c r="LME72" s="2"/>
      <c r="LMF72" s="2"/>
      <c r="LMG72" s="2"/>
      <c r="LMH72" s="2"/>
      <c r="LMI72" s="2"/>
      <c r="LMJ72" s="2"/>
      <c r="LMK72" s="2"/>
      <c r="LML72" s="2"/>
      <c r="LMM72" s="2"/>
      <c r="LMN72" s="2"/>
      <c r="LMO72" s="2"/>
      <c r="LMP72" s="2"/>
      <c r="LMQ72" s="2"/>
      <c r="LMR72" s="2"/>
      <c r="LMS72" s="2"/>
      <c r="LMT72" s="2"/>
      <c r="LMU72" s="2"/>
      <c r="LMV72" s="2"/>
      <c r="LMW72" s="2"/>
      <c r="LMX72" s="2"/>
      <c r="LMY72" s="2"/>
      <c r="LMZ72" s="2"/>
      <c r="LNA72" s="2"/>
      <c r="LNB72" s="2"/>
      <c r="LNC72" s="2"/>
      <c r="LND72" s="2"/>
      <c r="LNE72" s="2"/>
      <c r="LNF72" s="2"/>
      <c r="LNG72" s="2"/>
      <c r="LNH72" s="2"/>
      <c r="LNI72" s="2"/>
      <c r="LNJ72" s="2"/>
      <c r="LNK72" s="2"/>
      <c r="LNL72" s="2"/>
      <c r="LNM72" s="2"/>
      <c r="LNN72" s="2"/>
      <c r="LNO72" s="2"/>
      <c r="LNP72" s="2"/>
      <c r="LNQ72" s="2"/>
      <c r="LNR72" s="2"/>
      <c r="LNS72" s="2"/>
      <c r="LNT72" s="2"/>
      <c r="LNU72" s="2"/>
      <c r="LNV72" s="2"/>
      <c r="LNW72" s="2"/>
      <c r="LNX72" s="2"/>
      <c r="LNY72" s="2"/>
      <c r="LNZ72" s="2"/>
      <c r="LOA72" s="2"/>
      <c r="LOB72" s="2"/>
      <c r="LOC72" s="2"/>
      <c r="LOD72" s="2"/>
      <c r="LOE72" s="2"/>
      <c r="LOF72" s="2"/>
      <c r="LOG72" s="2"/>
      <c r="LOH72" s="2"/>
      <c r="LOI72" s="2"/>
      <c r="LOJ72" s="2"/>
      <c r="LOK72" s="2"/>
      <c r="LOL72" s="2"/>
      <c r="LOM72" s="2"/>
      <c r="LON72" s="2"/>
      <c r="LOO72" s="2"/>
      <c r="LOP72" s="2"/>
      <c r="LOQ72" s="2"/>
      <c r="LOR72" s="2"/>
      <c r="LOS72" s="2"/>
      <c r="LOT72" s="2"/>
      <c r="LOU72" s="2"/>
      <c r="LOV72" s="2"/>
      <c r="LOW72" s="2"/>
      <c r="LOX72" s="2"/>
      <c r="LOY72" s="2"/>
      <c r="LOZ72" s="2"/>
      <c r="LPA72" s="2"/>
      <c r="LPB72" s="2"/>
      <c r="LPC72" s="2"/>
      <c r="LPD72" s="2"/>
      <c r="LPE72" s="2"/>
      <c r="LPF72" s="2"/>
      <c r="LPG72" s="2"/>
      <c r="LPH72" s="2"/>
      <c r="LPI72" s="2"/>
      <c r="LPJ72" s="2"/>
      <c r="LPK72" s="2"/>
      <c r="LPL72" s="2"/>
      <c r="LPM72" s="2"/>
      <c r="LPN72" s="2"/>
      <c r="LPO72" s="2"/>
      <c r="LPP72" s="2"/>
      <c r="LPQ72" s="2"/>
      <c r="LPR72" s="2"/>
      <c r="LPS72" s="2"/>
      <c r="LPT72" s="2"/>
      <c r="LPU72" s="2"/>
      <c r="LPV72" s="2"/>
      <c r="LPW72" s="2"/>
      <c r="LPX72" s="2"/>
      <c r="LPY72" s="2"/>
      <c r="LPZ72" s="2"/>
      <c r="LQA72" s="2"/>
      <c r="LQB72" s="2"/>
      <c r="LQC72" s="2"/>
      <c r="LQD72" s="2"/>
      <c r="LQE72" s="2"/>
      <c r="LQF72" s="2"/>
      <c r="LQG72" s="2"/>
      <c r="LQH72" s="2"/>
      <c r="LQI72" s="2"/>
      <c r="LQJ72" s="2"/>
      <c r="LQK72" s="2"/>
      <c r="LQL72" s="2"/>
      <c r="LQM72" s="2"/>
      <c r="LQN72" s="2"/>
      <c r="LQO72" s="2"/>
      <c r="LQP72" s="2"/>
      <c r="LQQ72" s="2"/>
      <c r="LQR72" s="2"/>
      <c r="LQS72" s="2"/>
      <c r="LQT72" s="2"/>
      <c r="LQU72" s="2"/>
      <c r="LQV72" s="2"/>
      <c r="LQW72" s="2"/>
      <c r="LQX72" s="2"/>
      <c r="LQY72" s="2"/>
      <c r="LQZ72" s="2"/>
      <c r="LRA72" s="2"/>
      <c r="LRB72" s="2"/>
      <c r="LRC72" s="2"/>
      <c r="LRD72" s="2"/>
      <c r="LRE72" s="2"/>
      <c r="LRF72" s="2"/>
      <c r="LRG72" s="2"/>
      <c r="LRH72" s="2"/>
      <c r="LRI72" s="2"/>
      <c r="LRJ72" s="2"/>
      <c r="LRK72" s="2"/>
      <c r="LRL72" s="2"/>
      <c r="LRM72" s="2"/>
      <c r="LRN72" s="2"/>
      <c r="LRO72" s="2"/>
      <c r="LRP72" s="2"/>
      <c r="LRQ72" s="2"/>
      <c r="LRR72" s="2"/>
      <c r="LRS72" s="2"/>
      <c r="LRT72" s="2"/>
      <c r="LRU72" s="2"/>
      <c r="LRV72" s="2"/>
      <c r="LRW72" s="2"/>
      <c r="LRX72" s="2"/>
      <c r="LRY72" s="2"/>
      <c r="LRZ72" s="2"/>
      <c r="LSA72" s="2"/>
      <c r="LSB72" s="2"/>
      <c r="LSC72" s="2"/>
      <c r="LSD72" s="2"/>
      <c r="LSE72" s="2"/>
      <c r="LSF72" s="2"/>
      <c r="LSG72" s="2"/>
      <c r="LSH72" s="2"/>
      <c r="LSI72" s="2"/>
      <c r="LSJ72" s="2"/>
      <c r="LSK72" s="2"/>
      <c r="LSL72" s="2"/>
      <c r="LSM72" s="2"/>
      <c r="LSN72" s="2"/>
      <c r="LSO72" s="2"/>
      <c r="LSP72" s="2"/>
      <c r="LSQ72" s="2"/>
      <c r="LSR72" s="2"/>
      <c r="LSS72" s="2"/>
      <c r="LST72" s="2"/>
      <c r="LSU72" s="2"/>
      <c r="LSV72" s="2"/>
      <c r="LSW72" s="2"/>
      <c r="LSX72" s="2"/>
      <c r="LSY72" s="2"/>
      <c r="LSZ72" s="2"/>
      <c r="LTA72" s="2"/>
      <c r="LTB72" s="2"/>
      <c r="LTC72" s="2"/>
      <c r="LTD72" s="2"/>
      <c r="LTE72" s="2"/>
      <c r="LTF72" s="2"/>
      <c r="LTG72" s="2"/>
      <c r="LTH72" s="2"/>
      <c r="LTI72" s="2"/>
      <c r="LTJ72" s="2"/>
      <c r="LTK72" s="2"/>
      <c r="LTL72" s="2"/>
      <c r="LTM72" s="2"/>
      <c r="LTN72" s="2"/>
      <c r="LTO72" s="2"/>
      <c r="LTP72" s="2"/>
      <c r="LTQ72" s="2"/>
      <c r="LTR72" s="2"/>
      <c r="LTS72" s="2"/>
      <c r="LTT72" s="2"/>
      <c r="LTU72" s="2"/>
      <c r="LTV72" s="2"/>
      <c r="LTW72" s="2"/>
      <c r="LTX72" s="2"/>
      <c r="LTY72" s="2"/>
      <c r="LTZ72" s="2"/>
      <c r="LUA72" s="2"/>
      <c r="LUB72" s="2"/>
      <c r="LUC72" s="2"/>
      <c r="LUD72" s="2"/>
      <c r="LUE72" s="2"/>
      <c r="LUF72" s="2"/>
      <c r="LUG72" s="2"/>
      <c r="LUH72" s="2"/>
      <c r="LUI72" s="2"/>
      <c r="LUJ72" s="2"/>
      <c r="LUK72" s="2"/>
      <c r="LUL72" s="2"/>
      <c r="LUM72" s="2"/>
      <c r="LUN72" s="2"/>
      <c r="LUO72" s="2"/>
      <c r="LUP72" s="2"/>
      <c r="LUQ72" s="2"/>
      <c r="LUR72" s="2"/>
      <c r="LUS72" s="2"/>
      <c r="LUT72" s="2"/>
      <c r="LUU72" s="2"/>
      <c r="LUV72" s="2"/>
      <c r="LUW72" s="2"/>
      <c r="LUX72" s="2"/>
      <c r="LUY72" s="2"/>
      <c r="LUZ72" s="2"/>
      <c r="LVA72" s="2"/>
      <c r="LVB72" s="2"/>
      <c r="LVC72" s="2"/>
      <c r="LVD72" s="2"/>
      <c r="LVE72" s="2"/>
      <c r="LVF72" s="2"/>
      <c r="LVG72" s="2"/>
      <c r="LVH72" s="2"/>
      <c r="LVI72" s="2"/>
      <c r="LVJ72" s="2"/>
      <c r="LVK72" s="2"/>
      <c r="LVL72" s="2"/>
      <c r="LVM72" s="2"/>
      <c r="LVN72" s="2"/>
      <c r="LVO72" s="2"/>
      <c r="LVP72" s="2"/>
      <c r="LVQ72" s="2"/>
      <c r="LVR72" s="2"/>
      <c r="LVS72" s="2"/>
      <c r="LVT72" s="2"/>
      <c r="LVU72" s="2"/>
      <c r="LVV72" s="2"/>
      <c r="LVW72" s="2"/>
      <c r="LVX72" s="2"/>
      <c r="LVY72" s="2"/>
      <c r="LVZ72" s="2"/>
      <c r="LWA72" s="2"/>
      <c r="LWB72" s="2"/>
      <c r="LWC72" s="2"/>
      <c r="LWD72" s="2"/>
      <c r="LWE72" s="2"/>
      <c r="LWF72" s="2"/>
      <c r="LWG72" s="2"/>
      <c r="LWH72" s="2"/>
      <c r="LWI72" s="2"/>
      <c r="LWJ72" s="2"/>
      <c r="LWK72" s="2"/>
      <c r="LWL72" s="2"/>
      <c r="LWM72" s="2"/>
      <c r="LWN72" s="2"/>
      <c r="LWO72" s="2"/>
      <c r="LWP72" s="2"/>
      <c r="LWQ72" s="2"/>
      <c r="LWR72" s="2"/>
      <c r="LWS72" s="2"/>
      <c r="LWT72" s="2"/>
      <c r="LWU72" s="2"/>
      <c r="LWV72" s="2"/>
      <c r="LWW72" s="2"/>
      <c r="LWX72" s="2"/>
      <c r="LWY72" s="2"/>
      <c r="LWZ72" s="2"/>
      <c r="LXA72" s="2"/>
      <c r="LXB72" s="2"/>
      <c r="LXC72" s="2"/>
      <c r="LXD72" s="2"/>
      <c r="LXE72" s="2"/>
      <c r="LXF72" s="2"/>
      <c r="LXG72" s="2"/>
      <c r="LXH72" s="2"/>
      <c r="LXI72" s="2"/>
      <c r="LXJ72" s="2"/>
      <c r="LXK72" s="2"/>
      <c r="LXL72" s="2"/>
      <c r="LXM72" s="2"/>
      <c r="LXN72" s="2"/>
      <c r="LXO72" s="2"/>
      <c r="LXP72" s="2"/>
      <c r="LXQ72" s="2"/>
      <c r="LXR72" s="2"/>
      <c r="LXS72" s="2"/>
      <c r="LXT72" s="2"/>
      <c r="LXU72" s="2"/>
      <c r="LXV72" s="2"/>
      <c r="LXW72" s="2"/>
      <c r="LXX72" s="2"/>
      <c r="LXY72" s="2"/>
      <c r="LXZ72" s="2"/>
      <c r="LYA72" s="2"/>
      <c r="LYB72" s="2"/>
      <c r="LYC72" s="2"/>
      <c r="LYD72" s="2"/>
      <c r="LYE72" s="2"/>
      <c r="LYF72" s="2"/>
      <c r="LYG72" s="2"/>
      <c r="LYH72" s="2"/>
      <c r="LYI72" s="2"/>
      <c r="LYJ72" s="2"/>
      <c r="LYK72" s="2"/>
      <c r="LYL72" s="2"/>
      <c r="LYM72" s="2"/>
      <c r="LYN72" s="2"/>
      <c r="LYO72" s="2"/>
      <c r="LYP72" s="2"/>
      <c r="LYQ72" s="2"/>
      <c r="LYR72" s="2"/>
      <c r="LYS72" s="2"/>
      <c r="LYT72" s="2"/>
      <c r="LYU72" s="2"/>
      <c r="LYV72" s="2"/>
      <c r="LYW72" s="2"/>
      <c r="LYX72" s="2"/>
      <c r="LYY72" s="2"/>
      <c r="LYZ72" s="2"/>
      <c r="LZA72" s="2"/>
      <c r="LZB72" s="2"/>
      <c r="LZC72" s="2"/>
      <c r="LZD72" s="2"/>
      <c r="LZE72" s="2"/>
      <c r="LZF72" s="2"/>
      <c r="LZG72" s="2"/>
      <c r="LZH72" s="2"/>
      <c r="LZI72" s="2"/>
      <c r="LZJ72" s="2"/>
      <c r="LZK72" s="2"/>
      <c r="LZL72" s="2"/>
      <c r="LZM72" s="2"/>
      <c r="LZN72" s="2"/>
      <c r="LZO72" s="2"/>
      <c r="LZP72" s="2"/>
      <c r="LZQ72" s="2"/>
      <c r="LZR72" s="2"/>
      <c r="LZS72" s="2"/>
      <c r="LZT72" s="2"/>
      <c r="LZU72" s="2"/>
      <c r="LZV72" s="2"/>
      <c r="LZW72" s="2"/>
      <c r="LZX72" s="2"/>
      <c r="LZY72" s="2"/>
      <c r="LZZ72" s="2"/>
      <c r="MAA72" s="2"/>
      <c r="MAB72" s="2"/>
      <c r="MAC72" s="2"/>
      <c r="MAD72" s="2"/>
      <c r="MAE72" s="2"/>
      <c r="MAF72" s="2"/>
      <c r="MAG72" s="2"/>
      <c r="MAH72" s="2"/>
      <c r="MAI72" s="2"/>
      <c r="MAJ72" s="2"/>
      <c r="MAK72" s="2"/>
      <c r="MAL72" s="2"/>
      <c r="MAM72" s="2"/>
      <c r="MAN72" s="2"/>
      <c r="MAO72" s="2"/>
      <c r="MAP72" s="2"/>
      <c r="MAQ72" s="2"/>
      <c r="MAR72" s="2"/>
      <c r="MAS72" s="2"/>
      <c r="MAT72" s="2"/>
      <c r="MAU72" s="2"/>
      <c r="MAV72" s="2"/>
      <c r="MAW72" s="2"/>
      <c r="MAX72" s="2"/>
      <c r="MAY72" s="2"/>
      <c r="MAZ72" s="2"/>
      <c r="MBA72" s="2"/>
      <c r="MBB72" s="2"/>
      <c r="MBC72" s="2"/>
      <c r="MBD72" s="2"/>
      <c r="MBE72" s="2"/>
      <c r="MBF72" s="2"/>
      <c r="MBG72" s="2"/>
      <c r="MBH72" s="2"/>
      <c r="MBI72" s="2"/>
      <c r="MBJ72" s="2"/>
      <c r="MBK72" s="2"/>
      <c r="MBL72" s="2"/>
      <c r="MBM72" s="2"/>
      <c r="MBN72" s="2"/>
      <c r="MBO72" s="2"/>
      <c r="MBP72" s="2"/>
      <c r="MBQ72" s="2"/>
      <c r="MBR72" s="2"/>
      <c r="MBS72" s="2"/>
      <c r="MBT72" s="2"/>
      <c r="MBU72" s="2"/>
      <c r="MBV72" s="2"/>
      <c r="MBW72" s="2"/>
      <c r="MBX72" s="2"/>
      <c r="MBY72" s="2"/>
      <c r="MBZ72" s="2"/>
      <c r="MCA72" s="2"/>
      <c r="MCB72" s="2"/>
      <c r="MCC72" s="2"/>
      <c r="MCD72" s="2"/>
      <c r="MCE72" s="2"/>
      <c r="MCF72" s="2"/>
      <c r="MCG72" s="2"/>
      <c r="MCH72" s="2"/>
      <c r="MCI72" s="2"/>
      <c r="MCJ72" s="2"/>
      <c r="MCK72" s="2"/>
      <c r="MCL72" s="2"/>
      <c r="MCM72" s="2"/>
      <c r="MCN72" s="2"/>
      <c r="MCO72" s="2"/>
      <c r="MCP72" s="2"/>
      <c r="MCQ72" s="2"/>
      <c r="MCR72" s="2"/>
      <c r="MCS72" s="2"/>
      <c r="MCT72" s="2"/>
      <c r="MCU72" s="2"/>
      <c r="MCV72" s="2"/>
      <c r="MCW72" s="2"/>
      <c r="MCX72" s="2"/>
      <c r="MCY72" s="2"/>
      <c r="MCZ72" s="2"/>
      <c r="MDA72" s="2"/>
      <c r="MDB72" s="2"/>
      <c r="MDC72" s="2"/>
      <c r="MDD72" s="2"/>
      <c r="MDE72" s="2"/>
      <c r="MDF72" s="2"/>
      <c r="MDG72" s="2"/>
      <c r="MDH72" s="2"/>
      <c r="MDI72" s="2"/>
      <c r="MDJ72" s="2"/>
      <c r="MDK72" s="2"/>
      <c r="MDL72" s="2"/>
      <c r="MDM72" s="2"/>
      <c r="MDN72" s="2"/>
      <c r="MDO72" s="2"/>
      <c r="MDP72" s="2"/>
      <c r="MDQ72" s="2"/>
      <c r="MDR72" s="2"/>
      <c r="MDS72" s="2"/>
      <c r="MDT72" s="2"/>
      <c r="MDU72" s="2"/>
      <c r="MDV72" s="2"/>
      <c r="MDW72" s="2"/>
      <c r="MDX72" s="2"/>
      <c r="MDY72" s="2"/>
      <c r="MDZ72" s="2"/>
      <c r="MEA72" s="2"/>
      <c r="MEB72" s="2"/>
      <c r="MEC72" s="2"/>
      <c r="MED72" s="2"/>
      <c r="MEE72" s="2"/>
      <c r="MEF72" s="2"/>
      <c r="MEG72" s="2"/>
      <c r="MEH72" s="2"/>
      <c r="MEI72" s="2"/>
      <c r="MEJ72" s="2"/>
      <c r="MEK72" s="2"/>
      <c r="MEL72" s="2"/>
      <c r="MEM72" s="2"/>
      <c r="MEN72" s="2"/>
      <c r="MEO72" s="2"/>
      <c r="MEP72" s="2"/>
      <c r="MEQ72" s="2"/>
      <c r="MER72" s="2"/>
      <c r="MES72" s="2"/>
      <c r="MET72" s="2"/>
      <c r="MEU72" s="2"/>
      <c r="MEV72" s="2"/>
      <c r="MEW72" s="2"/>
      <c r="MEX72" s="2"/>
      <c r="MEY72" s="2"/>
      <c r="MEZ72" s="2"/>
      <c r="MFA72" s="2"/>
      <c r="MFB72" s="2"/>
      <c r="MFC72" s="2"/>
      <c r="MFD72" s="2"/>
      <c r="MFE72" s="2"/>
      <c r="MFF72" s="2"/>
      <c r="MFG72" s="2"/>
      <c r="MFH72" s="2"/>
      <c r="MFI72" s="2"/>
      <c r="MFJ72" s="2"/>
      <c r="MFK72" s="2"/>
      <c r="MFL72" s="2"/>
      <c r="MFM72" s="2"/>
      <c r="MFN72" s="2"/>
      <c r="MFO72" s="2"/>
      <c r="MFP72" s="2"/>
      <c r="MFQ72" s="2"/>
      <c r="MFR72" s="2"/>
      <c r="MFS72" s="2"/>
      <c r="MFT72" s="2"/>
      <c r="MFU72" s="2"/>
      <c r="MFV72" s="2"/>
      <c r="MFW72" s="2"/>
      <c r="MFX72" s="2"/>
      <c r="MFY72" s="2"/>
      <c r="MFZ72" s="2"/>
      <c r="MGA72" s="2"/>
      <c r="MGB72" s="2"/>
      <c r="MGC72" s="2"/>
      <c r="MGD72" s="2"/>
      <c r="MGE72" s="2"/>
      <c r="MGF72" s="2"/>
      <c r="MGG72" s="2"/>
      <c r="MGH72" s="2"/>
      <c r="MGI72" s="2"/>
      <c r="MGJ72" s="2"/>
      <c r="MGK72" s="2"/>
      <c r="MGL72" s="2"/>
      <c r="MGM72" s="2"/>
      <c r="MGN72" s="2"/>
      <c r="MGO72" s="2"/>
      <c r="MGP72" s="2"/>
      <c r="MGQ72" s="2"/>
      <c r="MGR72" s="2"/>
      <c r="MGS72" s="2"/>
      <c r="MGT72" s="2"/>
      <c r="MGU72" s="2"/>
      <c r="MGV72" s="2"/>
      <c r="MGW72" s="2"/>
      <c r="MGX72" s="2"/>
      <c r="MGY72" s="2"/>
      <c r="MGZ72" s="2"/>
      <c r="MHA72" s="2"/>
      <c r="MHB72" s="2"/>
      <c r="MHC72" s="2"/>
      <c r="MHD72" s="2"/>
      <c r="MHE72" s="2"/>
      <c r="MHF72" s="2"/>
      <c r="MHG72" s="2"/>
      <c r="MHH72" s="2"/>
      <c r="MHI72" s="2"/>
      <c r="MHJ72" s="2"/>
      <c r="MHK72" s="2"/>
      <c r="MHL72" s="2"/>
      <c r="MHM72" s="2"/>
      <c r="MHN72" s="2"/>
      <c r="MHO72" s="2"/>
      <c r="MHP72" s="2"/>
      <c r="MHQ72" s="2"/>
      <c r="MHR72" s="2"/>
      <c r="MHS72" s="2"/>
      <c r="MHT72" s="2"/>
      <c r="MHU72" s="2"/>
      <c r="MHV72" s="2"/>
      <c r="MHW72" s="2"/>
      <c r="MHX72" s="2"/>
      <c r="MHY72" s="2"/>
      <c r="MHZ72" s="2"/>
      <c r="MIA72" s="2"/>
      <c r="MIB72" s="2"/>
      <c r="MIC72" s="2"/>
      <c r="MID72" s="2"/>
      <c r="MIE72" s="2"/>
      <c r="MIF72" s="2"/>
      <c r="MIG72" s="2"/>
      <c r="MIH72" s="2"/>
      <c r="MII72" s="2"/>
      <c r="MIJ72" s="2"/>
      <c r="MIK72" s="2"/>
      <c r="MIL72" s="2"/>
      <c r="MIM72" s="2"/>
      <c r="MIN72" s="2"/>
      <c r="MIO72" s="2"/>
      <c r="MIP72" s="2"/>
      <c r="MIQ72" s="2"/>
      <c r="MIR72" s="2"/>
      <c r="MIS72" s="2"/>
      <c r="MIT72" s="2"/>
      <c r="MIU72" s="2"/>
      <c r="MIV72" s="2"/>
      <c r="MIW72" s="2"/>
      <c r="MIX72" s="2"/>
      <c r="MIY72" s="2"/>
      <c r="MIZ72" s="2"/>
      <c r="MJA72" s="2"/>
      <c r="MJB72" s="2"/>
      <c r="MJC72" s="2"/>
      <c r="MJD72" s="2"/>
      <c r="MJE72" s="2"/>
      <c r="MJF72" s="2"/>
      <c r="MJG72" s="2"/>
      <c r="MJH72" s="2"/>
      <c r="MJI72" s="2"/>
      <c r="MJJ72" s="2"/>
      <c r="MJK72" s="2"/>
      <c r="MJL72" s="2"/>
      <c r="MJM72" s="2"/>
      <c r="MJN72" s="2"/>
      <c r="MJO72" s="2"/>
      <c r="MJP72" s="2"/>
      <c r="MJQ72" s="2"/>
      <c r="MJR72" s="2"/>
      <c r="MJS72" s="2"/>
      <c r="MJT72" s="2"/>
      <c r="MJU72" s="2"/>
      <c r="MJV72" s="2"/>
      <c r="MJW72" s="2"/>
      <c r="MJX72" s="2"/>
      <c r="MJY72" s="2"/>
      <c r="MJZ72" s="2"/>
      <c r="MKA72" s="2"/>
      <c r="MKB72" s="2"/>
      <c r="MKC72" s="2"/>
      <c r="MKD72" s="2"/>
      <c r="MKE72" s="2"/>
      <c r="MKF72" s="2"/>
      <c r="MKG72" s="2"/>
      <c r="MKH72" s="2"/>
      <c r="MKI72" s="2"/>
      <c r="MKJ72" s="2"/>
      <c r="MKK72" s="2"/>
      <c r="MKL72" s="2"/>
      <c r="MKM72" s="2"/>
      <c r="MKN72" s="2"/>
      <c r="MKO72" s="2"/>
      <c r="MKP72" s="2"/>
      <c r="MKQ72" s="2"/>
      <c r="MKR72" s="2"/>
      <c r="MKS72" s="2"/>
      <c r="MKT72" s="2"/>
      <c r="MKU72" s="2"/>
      <c r="MKV72" s="2"/>
      <c r="MKW72" s="2"/>
      <c r="MKX72" s="2"/>
      <c r="MKY72" s="2"/>
      <c r="MKZ72" s="2"/>
      <c r="MLA72" s="2"/>
      <c r="MLB72" s="2"/>
      <c r="MLC72" s="2"/>
      <c r="MLD72" s="2"/>
      <c r="MLE72" s="2"/>
      <c r="MLF72" s="2"/>
      <c r="MLG72" s="2"/>
      <c r="MLH72" s="2"/>
      <c r="MLI72" s="2"/>
      <c r="MLJ72" s="2"/>
      <c r="MLK72" s="2"/>
      <c r="MLL72" s="2"/>
      <c r="MLM72" s="2"/>
      <c r="MLN72" s="2"/>
      <c r="MLO72" s="2"/>
      <c r="MLP72" s="2"/>
      <c r="MLQ72" s="2"/>
      <c r="MLR72" s="2"/>
      <c r="MLS72" s="2"/>
      <c r="MLT72" s="2"/>
      <c r="MLU72" s="2"/>
      <c r="MLV72" s="2"/>
      <c r="MLW72" s="2"/>
      <c r="MLX72" s="2"/>
      <c r="MLY72" s="2"/>
      <c r="MLZ72" s="2"/>
      <c r="MMA72" s="2"/>
      <c r="MMB72" s="2"/>
      <c r="MMC72" s="2"/>
      <c r="MMD72" s="2"/>
      <c r="MME72" s="2"/>
      <c r="MMF72" s="2"/>
      <c r="MMG72" s="2"/>
      <c r="MMH72" s="2"/>
      <c r="MMI72" s="2"/>
      <c r="MMJ72" s="2"/>
      <c r="MMK72" s="2"/>
      <c r="MML72" s="2"/>
      <c r="MMM72" s="2"/>
      <c r="MMN72" s="2"/>
      <c r="MMO72" s="2"/>
      <c r="MMP72" s="2"/>
      <c r="MMQ72" s="2"/>
      <c r="MMR72" s="2"/>
      <c r="MMS72" s="2"/>
      <c r="MMT72" s="2"/>
      <c r="MMU72" s="2"/>
      <c r="MMV72" s="2"/>
      <c r="MMW72" s="2"/>
      <c r="MMX72" s="2"/>
      <c r="MMY72" s="2"/>
      <c r="MMZ72" s="2"/>
      <c r="MNA72" s="2"/>
      <c r="MNB72" s="2"/>
      <c r="MNC72" s="2"/>
      <c r="MND72" s="2"/>
      <c r="MNE72" s="2"/>
      <c r="MNF72" s="2"/>
      <c r="MNG72" s="2"/>
      <c r="MNH72" s="2"/>
      <c r="MNI72" s="2"/>
      <c r="MNJ72" s="2"/>
      <c r="MNK72" s="2"/>
      <c r="MNL72" s="2"/>
      <c r="MNM72" s="2"/>
      <c r="MNN72" s="2"/>
      <c r="MNO72" s="2"/>
      <c r="MNP72" s="2"/>
      <c r="MNQ72" s="2"/>
      <c r="MNR72" s="2"/>
      <c r="MNS72" s="2"/>
      <c r="MNT72" s="2"/>
      <c r="MNU72" s="2"/>
      <c r="MNV72" s="2"/>
      <c r="MNW72" s="2"/>
      <c r="MNX72" s="2"/>
      <c r="MNY72" s="2"/>
      <c r="MNZ72" s="2"/>
      <c r="MOA72" s="2"/>
      <c r="MOB72" s="2"/>
      <c r="MOC72" s="2"/>
      <c r="MOD72" s="2"/>
      <c r="MOE72" s="2"/>
      <c r="MOF72" s="2"/>
      <c r="MOG72" s="2"/>
      <c r="MOH72" s="2"/>
      <c r="MOI72" s="2"/>
      <c r="MOJ72" s="2"/>
      <c r="MOK72" s="2"/>
      <c r="MOL72" s="2"/>
      <c r="MOM72" s="2"/>
      <c r="MON72" s="2"/>
      <c r="MOO72" s="2"/>
      <c r="MOP72" s="2"/>
      <c r="MOQ72" s="2"/>
      <c r="MOR72" s="2"/>
      <c r="MOS72" s="2"/>
      <c r="MOT72" s="2"/>
      <c r="MOU72" s="2"/>
      <c r="MOV72" s="2"/>
      <c r="MOW72" s="2"/>
      <c r="MOX72" s="2"/>
      <c r="MOY72" s="2"/>
      <c r="MOZ72" s="2"/>
      <c r="MPA72" s="2"/>
      <c r="MPB72" s="2"/>
      <c r="MPC72" s="2"/>
      <c r="MPD72" s="2"/>
      <c r="MPE72" s="2"/>
      <c r="MPF72" s="2"/>
      <c r="MPG72" s="2"/>
      <c r="MPH72" s="2"/>
      <c r="MPI72" s="2"/>
      <c r="MPJ72" s="2"/>
      <c r="MPK72" s="2"/>
      <c r="MPL72" s="2"/>
      <c r="MPM72" s="2"/>
      <c r="MPN72" s="2"/>
      <c r="MPO72" s="2"/>
      <c r="MPP72" s="2"/>
      <c r="MPQ72" s="2"/>
      <c r="MPR72" s="2"/>
      <c r="MPS72" s="2"/>
      <c r="MPT72" s="2"/>
      <c r="MPU72" s="2"/>
      <c r="MPV72" s="2"/>
      <c r="MPW72" s="2"/>
      <c r="MPX72" s="2"/>
      <c r="MPY72" s="2"/>
      <c r="MPZ72" s="2"/>
      <c r="MQA72" s="2"/>
      <c r="MQB72" s="2"/>
      <c r="MQC72" s="2"/>
      <c r="MQD72" s="2"/>
      <c r="MQE72" s="2"/>
      <c r="MQF72" s="2"/>
      <c r="MQG72" s="2"/>
      <c r="MQH72" s="2"/>
      <c r="MQI72" s="2"/>
      <c r="MQJ72" s="2"/>
      <c r="MQK72" s="2"/>
      <c r="MQL72" s="2"/>
      <c r="MQM72" s="2"/>
      <c r="MQN72" s="2"/>
      <c r="MQO72" s="2"/>
      <c r="MQP72" s="2"/>
      <c r="MQQ72" s="2"/>
      <c r="MQR72" s="2"/>
      <c r="MQS72" s="2"/>
      <c r="MQT72" s="2"/>
      <c r="MQU72" s="2"/>
      <c r="MQV72" s="2"/>
      <c r="MQW72" s="2"/>
      <c r="MQX72" s="2"/>
      <c r="MQY72" s="2"/>
      <c r="MQZ72" s="2"/>
      <c r="MRA72" s="2"/>
      <c r="MRB72" s="2"/>
      <c r="MRC72" s="2"/>
      <c r="MRD72" s="2"/>
      <c r="MRE72" s="2"/>
      <c r="MRF72" s="2"/>
      <c r="MRG72" s="2"/>
      <c r="MRH72" s="2"/>
      <c r="MRI72" s="2"/>
      <c r="MRJ72" s="2"/>
      <c r="MRK72" s="2"/>
      <c r="MRL72" s="2"/>
      <c r="MRM72" s="2"/>
      <c r="MRN72" s="2"/>
      <c r="MRO72" s="2"/>
      <c r="MRP72" s="2"/>
      <c r="MRQ72" s="2"/>
      <c r="MRR72" s="2"/>
      <c r="MRS72" s="2"/>
      <c r="MRT72" s="2"/>
      <c r="MRU72" s="2"/>
      <c r="MRV72" s="2"/>
      <c r="MRW72" s="2"/>
      <c r="MRX72" s="2"/>
      <c r="MRY72" s="2"/>
      <c r="MRZ72" s="2"/>
      <c r="MSA72" s="2"/>
      <c r="MSB72" s="2"/>
      <c r="MSC72" s="2"/>
      <c r="MSD72" s="2"/>
      <c r="MSE72" s="2"/>
      <c r="MSF72" s="2"/>
      <c r="MSG72" s="2"/>
      <c r="MSH72" s="2"/>
      <c r="MSI72" s="2"/>
      <c r="MSJ72" s="2"/>
      <c r="MSK72" s="2"/>
      <c r="MSL72" s="2"/>
      <c r="MSM72" s="2"/>
      <c r="MSN72" s="2"/>
      <c r="MSO72" s="2"/>
      <c r="MSP72" s="2"/>
      <c r="MSQ72" s="2"/>
      <c r="MSR72" s="2"/>
      <c r="MSS72" s="2"/>
      <c r="MST72" s="2"/>
      <c r="MSU72" s="2"/>
      <c r="MSV72" s="2"/>
      <c r="MSW72" s="2"/>
      <c r="MSX72" s="2"/>
      <c r="MSY72" s="2"/>
      <c r="MSZ72" s="2"/>
      <c r="MTA72" s="2"/>
      <c r="MTB72" s="2"/>
      <c r="MTC72" s="2"/>
      <c r="MTD72" s="2"/>
      <c r="MTE72" s="2"/>
      <c r="MTF72" s="2"/>
      <c r="MTG72" s="2"/>
      <c r="MTH72" s="2"/>
      <c r="MTI72" s="2"/>
      <c r="MTJ72" s="2"/>
      <c r="MTK72" s="2"/>
      <c r="MTL72" s="2"/>
      <c r="MTM72" s="2"/>
      <c r="MTN72" s="2"/>
      <c r="MTO72" s="2"/>
      <c r="MTP72" s="2"/>
      <c r="MTQ72" s="2"/>
      <c r="MTR72" s="2"/>
      <c r="MTS72" s="2"/>
      <c r="MTT72" s="2"/>
      <c r="MTU72" s="2"/>
      <c r="MTV72" s="2"/>
      <c r="MTW72" s="2"/>
      <c r="MTX72" s="2"/>
      <c r="MTY72" s="2"/>
      <c r="MTZ72" s="2"/>
      <c r="MUA72" s="2"/>
      <c r="MUB72" s="2"/>
      <c r="MUC72" s="2"/>
      <c r="MUD72" s="2"/>
      <c r="MUE72" s="2"/>
      <c r="MUF72" s="2"/>
      <c r="MUG72" s="2"/>
      <c r="MUH72" s="2"/>
      <c r="MUI72" s="2"/>
      <c r="MUJ72" s="2"/>
      <c r="MUK72" s="2"/>
      <c r="MUL72" s="2"/>
      <c r="MUM72" s="2"/>
      <c r="MUN72" s="2"/>
      <c r="MUO72" s="2"/>
      <c r="MUP72" s="2"/>
      <c r="MUQ72" s="2"/>
      <c r="MUR72" s="2"/>
      <c r="MUS72" s="2"/>
      <c r="MUT72" s="2"/>
      <c r="MUU72" s="2"/>
      <c r="MUV72" s="2"/>
      <c r="MUW72" s="2"/>
      <c r="MUX72" s="2"/>
      <c r="MUY72" s="2"/>
      <c r="MUZ72" s="2"/>
      <c r="MVA72" s="2"/>
      <c r="MVB72" s="2"/>
      <c r="MVC72" s="2"/>
      <c r="MVD72" s="2"/>
      <c r="MVE72" s="2"/>
      <c r="MVF72" s="2"/>
      <c r="MVG72" s="2"/>
      <c r="MVH72" s="2"/>
      <c r="MVI72" s="2"/>
      <c r="MVJ72" s="2"/>
      <c r="MVK72" s="2"/>
      <c r="MVL72" s="2"/>
      <c r="MVM72" s="2"/>
      <c r="MVN72" s="2"/>
      <c r="MVO72" s="2"/>
      <c r="MVP72" s="2"/>
      <c r="MVQ72" s="2"/>
      <c r="MVR72" s="2"/>
      <c r="MVS72" s="2"/>
      <c r="MVT72" s="2"/>
      <c r="MVU72" s="2"/>
      <c r="MVV72" s="2"/>
      <c r="MVW72" s="2"/>
      <c r="MVX72" s="2"/>
      <c r="MVY72" s="2"/>
      <c r="MVZ72" s="2"/>
      <c r="MWA72" s="2"/>
      <c r="MWB72" s="2"/>
      <c r="MWC72" s="2"/>
      <c r="MWD72" s="2"/>
      <c r="MWE72" s="2"/>
      <c r="MWF72" s="2"/>
      <c r="MWG72" s="2"/>
      <c r="MWH72" s="2"/>
      <c r="MWI72" s="2"/>
      <c r="MWJ72" s="2"/>
      <c r="MWK72" s="2"/>
      <c r="MWL72" s="2"/>
      <c r="MWM72" s="2"/>
      <c r="MWN72" s="2"/>
      <c r="MWO72" s="2"/>
      <c r="MWP72" s="2"/>
      <c r="MWQ72" s="2"/>
      <c r="MWR72" s="2"/>
      <c r="MWS72" s="2"/>
      <c r="MWT72" s="2"/>
      <c r="MWU72" s="2"/>
      <c r="MWV72" s="2"/>
      <c r="MWW72" s="2"/>
      <c r="MWX72" s="2"/>
      <c r="MWY72" s="2"/>
      <c r="MWZ72" s="2"/>
      <c r="MXA72" s="2"/>
      <c r="MXB72" s="2"/>
      <c r="MXC72" s="2"/>
      <c r="MXD72" s="2"/>
      <c r="MXE72" s="2"/>
      <c r="MXF72" s="2"/>
      <c r="MXG72" s="2"/>
      <c r="MXH72" s="2"/>
      <c r="MXI72" s="2"/>
      <c r="MXJ72" s="2"/>
      <c r="MXK72" s="2"/>
      <c r="MXL72" s="2"/>
      <c r="MXM72" s="2"/>
      <c r="MXN72" s="2"/>
      <c r="MXO72" s="2"/>
      <c r="MXP72" s="2"/>
      <c r="MXQ72" s="2"/>
      <c r="MXR72" s="2"/>
      <c r="MXS72" s="2"/>
      <c r="MXT72" s="2"/>
      <c r="MXU72" s="2"/>
      <c r="MXV72" s="2"/>
      <c r="MXW72" s="2"/>
      <c r="MXX72" s="2"/>
      <c r="MXY72" s="2"/>
      <c r="MXZ72" s="2"/>
      <c r="MYA72" s="2"/>
      <c r="MYB72" s="2"/>
      <c r="MYC72" s="2"/>
      <c r="MYD72" s="2"/>
      <c r="MYE72" s="2"/>
      <c r="MYF72" s="2"/>
      <c r="MYG72" s="2"/>
      <c r="MYH72" s="2"/>
      <c r="MYI72" s="2"/>
      <c r="MYJ72" s="2"/>
      <c r="MYK72" s="2"/>
      <c r="MYL72" s="2"/>
      <c r="MYM72" s="2"/>
      <c r="MYN72" s="2"/>
      <c r="MYO72" s="2"/>
      <c r="MYP72" s="2"/>
      <c r="MYQ72" s="2"/>
      <c r="MYR72" s="2"/>
      <c r="MYS72" s="2"/>
      <c r="MYT72" s="2"/>
      <c r="MYU72" s="2"/>
      <c r="MYV72" s="2"/>
      <c r="MYW72" s="2"/>
      <c r="MYX72" s="2"/>
      <c r="MYY72" s="2"/>
      <c r="MYZ72" s="2"/>
      <c r="MZA72" s="2"/>
      <c r="MZB72" s="2"/>
      <c r="MZC72" s="2"/>
      <c r="MZD72" s="2"/>
      <c r="MZE72" s="2"/>
      <c r="MZF72" s="2"/>
      <c r="MZG72" s="2"/>
      <c r="MZH72" s="2"/>
      <c r="MZI72" s="2"/>
      <c r="MZJ72" s="2"/>
      <c r="MZK72" s="2"/>
      <c r="MZL72" s="2"/>
      <c r="MZM72" s="2"/>
      <c r="MZN72" s="2"/>
      <c r="MZO72" s="2"/>
      <c r="MZP72" s="2"/>
      <c r="MZQ72" s="2"/>
      <c r="MZR72" s="2"/>
      <c r="MZS72" s="2"/>
      <c r="MZT72" s="2"/>
      <c r="MZU72" s="2"/>
      <c r="MZV72" s="2"/>
      <c r="MZW72" s="2"/>
      <c r="MZX72" s="2"/>
      <c r="MZY72" s="2"/>
      <c r="MZZ72" s="2"/>
      <c r="NAA72" s="2"/>
      <c r="NAB72" s="2"/>
      <c r="NAC72" s="2"/>
      <c r="NAD72" s="2"/>
      <c r="NAE72" s="2"/>
      <c r="NAF72" s="2"/>
      <c r="NAG72" s="2"/>
      <c r="NAH72" s="2"/>
      <c r="NAI72" s="2"/>
      <c r="NAJ72" s="2"/>
      <c r="NAK72" s="2"/>
      <c r="NAL72" s="2"/>
      <c r="NAM72" s="2"/>
      <c r="NAN72" s="2"/>
      <c r="NAO72" s="2"/>
      <c r="NAP72" s="2"/>
      <c r="NAQ72" s="2"/>
      <c r="NAR72" s="2"/>
      <c r="NAS72" s="2"/>
      <c r="NAT72" s="2"/>
      <c r="NAU72" s="2"/>
      <c r="NAV72" s="2"/>
      <c r="NAW72" s="2"/>
      <c r="NAX72" s="2"/>
      <c r="NAY72" s="2"/>
      <c r="NAZ72" s="2"/>
      <c r="NBA72" s="2"/>
      <c r="NBB72" s="2"/>
      <c r="NBC72" s="2"/>
      <c r="NBD72" s="2"/>
      <c r="NBE72" s="2"/>
      <c r="NBF72" s="2"/>
      <c r="NBG72" s="2"/>
      <c r="NBH72" s="2"/>
      <c r="NBI72" s="2"/>
      <c r="NBJ72" s="2"/>
      <c r="NBK72" s="2"/>
      <c r="NBL72" s="2"/>
      <c r="NBM72" s="2"/>
      <c r="NBN72" s="2"/>
      <c r="NBO72" s="2"/>
      <c r="NBP72" s="2"/>
      <c r="NBQ72" s="2"/>
      <c r="NBR72" s="2"/>
      <c r="NBS72" s="2"/>
      <c r="NBT72" s="2"/>
      <c r="NBU72" s="2"/>
      <c r="NBV72" s="2"/>
      <c r="NBW72" s="2"/>
      <c r="NBX72" s="2"/>
      <c r="NBY72" s="2"/>
      <c r="NBZ72" s="2"/>
      <c r="NCA72" s="2"/>
      <c r="NCB72" s="2"/>
      <c r="NCC72" s="2"/>
      <c r="NCD72" s="2"/>
      <c r="NCE72" s="2"/>
      <c r="NCF72" s="2"/>
      <c r="NCG72" s="2"/>
      <c r="NCH72" s="2"/>
      <c r="NCI72" s="2"/>
      <c r="NCJ72" s="2"/>
      <c r="NCK72" s="2"/>
      <c r="NCL72" s="2"/>
      <c r="NCM72" s="2"/>
      <c r="NCN72" s="2"/>
      <c r="NCO72" s="2"/>
      <c r="NCP72" s="2"/>
      <c r="NCQ72" s="2"/>
      <c r="NCR72" s="2"/>
      <c r="NCS72" s="2"/>
      <c r="NCT72" s="2"/>
      <c r="NCU72" s="2"/>
      <c r="NCV72" s="2"/>
      <c r="NCW72" s="2"/>
      <c r="NCX72" s="2"/>
      <c r="NCY72" s="2"/>
      <c r="NCZ72" s="2"/>
      <c r="NDA72" s="2"/>
      <c r="NDB72" s="2"/>
      <c r="NDC72" s="2"/>
      <c r="NDD72" s="2"/>
      <c r="NDE72" s="2"/>
      <c r="NDF72" s="2"/>
      <c r="NDG72" s="2"/>
      <c r="NDH72" s="2"/>
      <c r="NDI72" s="2"/>
      <c r="NDJ72" s="2"/>
      <c r="NDK72" s="2"/>
      <c r="NDL72" s="2"/>
      <c r="NDM72" s="2"/>
      <c r="NDN72" s="2"/>
      <c r="NDO72" s="2"/>
      <c r="NDP72" s="2"/>
      <c r="NDQ72" s="2"/>
      <c r="NDR72" s="2"/>
      <c r="NDS72" s="2"/>
      <c r="NDT72" s="2"/>
      <c r="NDU72" s="2"/>
      <c r="NDV72" s="2"/>
      <c r="NDW72" s="2"/>
      <c r="NDX72" s="2"/>
      <c r="NDY72" s="2"/>
      <c r="NDZ72" s="2"/>
      <c r="NEA72" s="2"/>
      <c r="NEB72" s="2"/>
      <c r="NEC72" s="2"/>
      <c r="NED72" s="2"/>
      <c r="NEE72" s="2"/>
      <c r="NEF72" s="2"/>
      <c r="NEG72" s="2"/>
      <c r="NEH72" s="2"/>
      <c r="NEI72" s="2"/>
      <c r="NEJ72" s="2"/>
      <c r="NEK72" s="2"/>
      <c r="NEL72" s="2"/>
      <c r="NEM72" s="2"/>
      <c r="NEN72" s="2"/>
      <c r="NEO72" s="2"/>
      <c r="NEP72" s="2"/>
      <c r="NEQ72" s="2"/>
      <c r="NER72" s="2"/>
      <c r="NES72" s="2"/>
      <c r="NET72" s="2"/>
      <c r="NEU72" s="2"/>
      <c r="NEV72" s="2"/>
      <c r="NEW72" s="2"/>
      <c r="NEX72" s="2"/>
      <c r="NEY72" s="2"/>
      <c r="NEZ72" s="2"/>
      <c r="NFA72" s="2"/>
      <c r="NFB72" s="2"/>
      <c r="NFC72" s="2"/>
      <c r="NFD72" s="2"/>
      <c r="NFE72" s="2"/>
      <c r="NFF72" s="2"/>
      <c r="NFG72" s="2"/>
      <c r="NFH72" s="2"/>
      <c r="NFI72" s="2"/>
      <c r="NFJ72" s="2"/>
      <c r="NFK72" s="2"/>
      <c r="NFL72" s="2"/>
      <c r="NFM72" s="2"/>
      <c r="NFN72" s="2"/>
      <c r="NFO72" s="2"/>
      <c r="NFP72" s="2"/>
      <c r="NFQ72" s="2"/>
      <c r="NFR72" s="2"/>
      <c r="NFS72" s="2"/>
      <c r="NFT72" s="2"/>
      <c r="NFU72" s="2"/>
      <c r="NFV72" s="2"/>
      <c r="NFW72" s="2"/>
      <c r="NFX72" s="2"/>
      <c r="NFY72" s="2"/>
      <c r="NFZ72" s="2"/>
      <c r="NGA72" s="2"/>
      <c r="NGB72" s="2"/>
      <c r="NGC72" s="2"/>
      <c r="NGD72" s="2"/>
      <c r="NGE72" s="2"/>
      <c r="NGF72" s="2"/>
      <c r="NGG72" s="2"/>
      <c r="NGH72" s="2"/>
      <c r="NGI72" s="2"/>
      <c r="NGJ72" s="2"/>
      <c r="NGK72" s="2"/>
      <c r="NGL72" s="2"/>
      <c r="NGM72" s="2"/>
      <c r="NGN72" s="2"/>
      <c r="NGO72" s="2"/>
      <c r="NGP72" s="2"/>
      <c r="NGQ72" s="2"/>
      <c r="NGR72" s="2"/>
      <c r="NGS72" s="2"/>
      <c r="NGT72" s="2"/>
      <c r="NGU72" s="2"/>
      <c r="NGV72" s="2"/>
      <c r="NGW72" s="2"/>
      <c r="NGX72" s="2"/>
      <c r="NGY72" s="2"/>
      <c r="NGZ72" s="2"/>
      <c r="NHA72" s="2"/>
      <c r="NHB72" s="2"/>
      <c r="NHC72" s="2"/>
      <c r="NHD72" s="2"/>
      <c r="NHE72" s="2"/>
      <c r="NHF72" s="2"/>
      <c r="NHG72" s="2"/>
      <c r="NHH72" s="2"/>
      <c r="NHI72" s="2"/>
      <c r="NHJ72" s="2"/>
      <c r="NHK72" s="2"/>
      <c r="NHL72" s="2"/>
      <c r="NHM72" s="2"/>
      <c r="NHN72" s="2"/>
      <c r="NHO72" s="2"/>
      <c r="NHP72" s="2"/>
      <c r="NHQ72" s="2"/>
      <c r="NHR72" s="2"/>
      <c r="NHS72" s="2"/>
      <c r="NHT72" s="2"/>
      <c r="NHU72" s="2"/>
      <c r="NHV72" s="2"/>
      <c r="NHW72" s="2"/>
      <c r="NHX72" s="2"/>
      <c r="NHY72" s="2"/>
      <c r="NHZ72" s="2"/>
      <c r="NIA72" s="2"/>
      <c r="NIB72" s="2"/>
      <c r="NIC72" s="2"/>
      <c r="NID72" s="2"/>
      <c r="NIE72" s="2"/>
      <c r="NIF72" s="2"/>
      <c r="NIG72" s="2"/>
      <c r="NIH72" s="2"/>
      <c r="NII72" s="2"/>
      <c r="NIJ72" s="2"/>
      <c r="NIK72" s="2"/>
      <c r="NIL72" s="2"/>
      <c r="NIM72" s="2"/>
      <c r="NIN72" s="2"/>
      <c r="NIO72" s="2"/>
      <c r="NIP72" s="2"/>
      <c r="NIQ72" s="2"/>
      <c r="NIR72" s="2"/>
      <c r="NIS72" s="2"/>
      <c r="NIT72" s="2"/>
      <c r="NIU72" s="2"/>
      <c r="NIV72" s="2"/>
      <c r="NIW72" s="2"/>
      <c r="NIX72" s="2"/>
      <c r="NIY72" s="2"/>
      <c r="NIZ72" s="2"/>
      <c r="NJA72" s="2"/>
      <c r="NJB72" s="2"/>
      <c r="NJC72" s="2"/>
      <c r="NJD72" s="2"/>
      <c r="NJE72" s="2"/>
      <c r="NJF72" s="2"/>
      <c r="NJG72" s="2"/>
      <c r="NJH72" s="2"/>
      <c r="NJI72" s="2"/>
      <c r="NJJ72" s="2"/>
      <c r="NJK72" s="2"/>
      <c r="NJL72" s="2"/>
      <c r="NJM72" s="2"/>
      <c r="NJN72" s="2"/>
      <c r="NJO72" s="2"/>
      <c r="NJP72" s="2"/>
      <c r="NJQ72" s="2"/>
      <c r="NJR72" s="2"/>
      <c r="NJS72" s="2"/>
      <c r="NJT72" s="2"/>
      <c r="NJU72" s="2"/>
      <c r="NJV72" s="2"/>
      <c r="NJW72" s="2"/>
      <c r="NJX72" s="2"/>
      <c r="NJY72" s="2"/>
      <c r="NJZ72" s="2"/>
      <c r="NKA72" s="2"/>
      <c r="NKB72" s="2"/>
      <c r="NKC72" s="2"/>
      <c r="NKD72" s="2"/>
      <c r="NKE72" s="2"/>
      <c r="NKF72" s="2"/>
      <c r="NKG72" s="2"/>
      <c r="NKH72" s="2"/>
      <c r="NKI72" s="2"/>
      <c r="NKJ72" s="2"/>
      <c r="NKK72" s="2"/>
      <c r="NKL72" s="2"/>
      <c r="NKM72" s="2"/>
      <c r="NKN72" s="2"/>
      <c r="NKO72" s="2"/>
      <c r="NKP72" s="2"/>
      <c r="NKQ72" s="2"/>
      <c r="NKR72" s="2"/>
      <c r="NKS72" s="2"/>
      <c r="NKT72" s="2"/>
      <c r="NKU72" s="2"/>
      <c r="NKV72" s="2"/>
      <c r="NKW72" s="2"/>
      <c r="NKX72" s="2"/>
      <c r="NKY72" s="2"/>
      <c r="NKZ72" s="2"/>
      <c r="NLA72" s="2"/>
      <c r="NLB72" s="2"/>
      <c r="NLC72" s="2"/>
      <c r="NLD72" s="2"/>
      <c r="NLE72" s="2"/>
      <c r="NLF72" s="2"/>
      <c r="NLG72" s="2"/>
      <c r="NLH72" s="2"/>
      <c r="NLI72" s="2"/>
      <c r="NLJ72" s="2"/>
      <c r="NLK72" s="2"/>
      <c r="NLL72" s="2"/>
      <c r="NLM72" s="2"/>
      <c r="NLN72" s="2"/>
      <c r="NLO72" s="2"/>
      <c r="NLP72" s="2"/>
      <c r="NLQ72" s="2"/>
      <c r="NLR72" s="2"/>
      <c r="NLS72" s="2"/>
      <c r="NLT72" s="2"/>
      <c r="NLU72" s="2"/>
      <c r="NLV72" s="2"/>
      <c r="NLW72" s="2"/>
      <c r="NLX72" s="2"/>
      <c r="NLY72" s="2"/>
      <c r="NLZ72" s="2"/>
      <c r="NMA72" s="2"/>
      <c r="NMB72" s="2"/>
      <c r="NMC72" s="2"/>
      <c r="NMD72" s="2"/>
      <c r="NME72" s="2"/>
      <c r="NMF72" s="2"/>
      <c r="NMG72" s="2"/>
      <c r="NMH72" s="2"/>
      <c r="NMI72" s="2"/>
      <c r="NMJ72" s="2"/>
      <c r="NMK72" s="2"/>
      <c r="NML72" s="2"/>
      <c r="NMM72" s="2"/>
      <c r="NMN72" s="2"/>
      <c r="NMO72" s="2"/>
      <c r="NMP72" s="2"/>
      <c r="NMQ72" s="2"/>
      <c r="NMR72" s="2"/>
      <c r="NMS72" s="2"/>
      <c r="NMT72" s="2"/>
      <c r="NMU72" s="2"/>
      <c r="NMV72" s="2"/>
      <c r="NMW72" s="2"/>
      <c r="NMX72" s="2"/>
      <c r="NMY72" s="2"/>
      <c r="NMZ72" s="2"/>
      <c r="NNA72" s="2"/>
      <c r="NNB72" s="2"/>
      <c r="NNC72" s="2"/>
      <c r="NND72" s="2"/>
      <c r="NNE72" s="2"/>
      <c r="NNF72" s="2"/>
      <c r="NNG72" s="2"/>
      <c r="NNH72" s="2"/>
      <c r="NNI72" s="2"/>
      <c r="NNJ72" s="2"/>
      <c r="NNK72" s="2"/>
      <c r="NNL72" s="2"/>
      <c r="NNM72" s="2"/>
      <c r="NNN72" s="2"/>
      <c r="NNO72" s="2"/>
      <c r="NNP72" s="2"/>
      <c r="NNQ72" s="2"/>
      <c r="NNR72" s="2"/>
      <c r="NNS72" s="2"/>
      <c r="NNT72" s="2"/>
      <c r="NNU72" s="2"/>
      <c r="NNV72" s="2"/>
      <c r="NNW72" s="2"/>
      <c r="NNX72" s="2"/>
      <c r="NNY72" s="2"/>
      <c r="NNZ72" s="2"/>
      <c r="NOA72" s="2"/>
      <c r="NOB72" s="2"/>
      <c r="NOC72" s="2"/>
      <c r="NOD72" s="2"/>
      <c r="NOE72" s="2"/>
      <c r="NOF72" s="2"/>
      <c r="NOG72" s="2"/>
      <c r="NOH72" s="2"/>
      <c r="NOI72" s="2"/>
      <c r="NOJ72" s="2"/>
      <c r="NOK72" s="2"/>
      <c r="NOL72" s="2"/>
      <c r="NOM72" s="2"/>
      <c r="NON72" s="2"/>
      <c r="NOO72" s="2"/>
      <c r="NOP72" s="2"/>
      <c r="NOQ72" s="2"/>
      <c r="NOR72" s="2"/>
      <c r="NOS72" s="2"/>
      <c r="NOT72" s="2"/>
      <c r="NOU72" s="2"/>
      <c r="NOV72" s="2"/>
      <c r="NOW72" s="2"/>
      <c r="NOX72" s="2"/>
      <c r="NOY72" s="2"/>
      <c r="NOZ72" s="2"/>
      <c r="NPA72" s="2"/>
      <c r="NPB72" s="2"/>
      <c r="NPC72" s="2"/>
      <c r="NPD72" s="2"/>
      <c r="NPE72" s="2"/>
      <c r="NPF72" s="2"/>
      <c r="NPG72" s="2"/>
      <c r="NPH72" s="2"/>
      <c r="NPI72" s="2"/>
      <c r="NPJ72" s="2"/>
      <c r="NPK72" s="2"/>
      <c r="NPL72" s="2"/>
      <c r="NPM72" s="2"/>
      <c r="NPN72" s="2"/>
      <c r="NPO72" s="2"/>
      <c r="NPP72" s="2"/>
      <c r="NPQ72" s="2"/>
      <c r="NPR72" s="2"/>
      <c r="NPS72" s="2"/>
      <c r="NPT72" s="2"/>
      <c r="NPU72" s="2"/>
      <c r="NPV72" s="2"/>
      <c r="NPW72" s="2"/>
      <c r="NPX72" s="2"/>
      <c r="NPY72" s="2"/>
      <c r="NPZ72" s="2"/>
      <c r="NQA72" s="2"/>
      <c r="NQB72" s="2"/>
      <c r="NQC72" s="2"/>
      <c r="NQD72" s="2"/>
      <c r="NQE72" s="2"/>
      <c r="NQF72" s="2"/>
      <c r="NQG72" s="2"/>
      <c r="NQH72" s="2"/>
      <c r="NQI72" s="2"/>
      <c r="NQJ72" s="2"/>
      <c r="NQK72" s="2"/>
      <c r="NQL72" s="2"/>
      <c r="NQM72" s="2"/>
      <c r="NQN72" s="2"/>
      <c r="NQO72" s="2"/>
      <c r="NQP72" s="2"/>
      <c r="NQQ72" s="2"/>
      <c r="NQR72" s="2"/>
      <c r="NQS72" s="2"/>
      <c r="NQT72" s="2"/>
      <c r="NQU72" s="2"/>
      <c r="NQV72" s="2"/>
      <c r="NQW72" s="2"/>
      <c r="NQX72" s="2"/>
      <c r="NQY72" s="2"/>
      <c r="NQZ72" s="2"/>
      <c r="NRA72" s="2"/>
      <c r="NRB72" s="2"/>
      <c r="NRC72" s="2"/>
      <c r="NRD72" s="2"/>
      <c r="NRE72" s="2"/>
      <c r="NRF72" s="2"/>
      <c r="NRG72" s="2"/>
      <c r="NRH72" s="2"/>
      <c r="NRI72" s="2"/>
      <c r="NRJ72" s="2"/>
      <c r="NRK72" s="2"/>
      <c r="NRL72" s="2"/>
      <c r="NRM72" s="2"/>
      <c r="NRN72" s="2"/>
      <c r="NRO72" s="2"/>
      <c r="NRP72" s="2"/>
      <c r="NRQ72" s="2"/>
      <c r="NRR72" s="2"/>
      <c r="NRS72" s="2"/>
      <c r="NRT72" s="2"/>
      <c r="NRU72" s="2"/>
      <c r="NRV72" s="2"/>
      <c r="NRW72" s="2"/>
      <c r="NRX72" s="2"/>
      <c r="NRY72" s="2"/>
      <c r="NRZ72" s="2"/>
      <c r="NSA72" s="2"/>
      <c r="NSB72" s="2"/>
      <c r="NSC72" s="2"/>
      <c r="NSD72" s="2"/>
      <c r="NSE72" s="2"/>
      <c r="NSF72" s="2"/>
      <c r="NSG72" s="2"/>
      <c r="NSH72" s="2"/>
      <c r="NSI72" s="2"/>
      <c r="NSJ72" s="2"/>
      <c r="NSK72" s="2"/>
      <c r="NSL72" s="2"/>
      <c r="NSM72" s="2"/>
      <c r="NSN72" s="2"/>
      <c r="NSO72" s="2"/>
      <c r="NSP72" s="2"/>
      <c r="NSQ72" s="2"/>
      <c r="NSR72" s="2"/>
      <c r="NSS72" s="2"/>
      <c r="NST72" s="2"/>
      <c r="NSU72" s="2"/>
      <c r="NSV72" s="2"/>
      <c r="NSW72" s="2"/>
      <c r="NSX72" s="2"/>
      <c r="NSY72" s="2"/>
      <c r="NSZ72" s="2"/>
      <c r="NTA72" s="2"/>
      <c r="NTB72" s="2"/>
      <c r="NTC72" s="2"/>
      <c r="NTD72" s="2"/>
      <c r="NTE72" s="2"/>
      <c r="NTF72" s="2"/>
      <c r="NTG72" s="2"/>
      <c r="NTH72" s="2"/>
      <c r="NTI72" s="2"/>
      <c r="NTJ72" s="2"/>
      <c r="NTK72" s="2"/>
      <c r="NTL72" s="2"/>
      <c r="NTM72" s="2"/>
      <c r="NTN72" s="2"/>
      <c r="NTO72" s="2"/>
      <c r="NTP72" s="2"/>
      <c r="NTQ72" s="2"/>
      <c r="NTR72" s="2"/>
      <c r="NTS72" s="2"/>
      <c r="NTT72" s="2"/>
      <c r="NTU72" s="2"/>
      <c r="NTV72" s="2"/>
      <c r="NTW72" s="2"/>
      <c r="NTX72" s="2"/>
      <c r="NTY72" s="2"/>
      <c r="NTZ72" s="2"/>
      <c r="NUA72" s="2"/>
      <c r="NUB72" s="2"/>
      <c r="NUC72" s="2"/>
      <c r="NUD72" s="2"/>
      <c r="NUE72" s="2"/>
      <c r="NUF72" s="2"/>
      <c r="NUG72" s="2"/>
      <c r="NUH72" s="2"/>
      <c r="NUI72" s="2"/>
      <c r="NUJ72" s="2"/>
      <c r="NUK72" s="2"/>
      <c r="NUL72" s="2"/>
      <c r="NUM72" s="2"/>
      <c r="NUN72" s="2"/>
      <c r="NUO72" s="2"/>
      <c r="NUP72" s="2"/>
      <c r="NUQ72" s="2"/>
      <c r="NUR72" s="2"/>
      <c r="NUS72" s="2"/>
      <c r="NUT72" s="2"/>
      <c r="NUU72" s="2"/>
      <c r="NUV72" s="2"/>
      <c r="NUW72" s="2"/>
      <c r="NUX72" s="2"/>
      <c r="NUY72" s="2"/>
      <c r="NUZ72" s="2"/>
      <c r="NVA72" s="2"/>
      <c r="NVB72" s="2"/>
      <c r="NVC72" s="2"/>
      <c r="NVD72" s="2"/>
      <c r="NVE72" s="2"/>
      <c r="NVF72" s="2"/>
      <c r="NVG72" s="2"/>
      <c r="NVH72" s="2"/>
      <c r="NVI72" s="2"/>
      <c r="NVJ72" s="2"/>
      <c r="NVK72" s="2"/>
      <c r="NVL72" s="2"/>
      <c r="NVM72" s="2"/>
      <c r="NVN72" s="2"/>
      <c r="NVO72" s="2"/>
      <c r="NVP72" s="2"/>
      <c r="NVQ72" s="2"/>
      <c r="NVR72" s="2"/>
      <c r="NVS72" s="2"/>
      <c r="NVT72" s="2"/>
      <c r="NVU72" s="2"/>
      <c r="NVV72" s="2"/>
      <c r="NVW72" s="2"/>
      <c r="NVX72" s="2"/>
      <c r="NVY72" s="2"/>
      <c r="NVZ72" s="2"/>
      <c r="NWA72" s="2"/>
      <c r="NWB72" s="2"/>
      <c r="NWC72" s="2"/>
      <c r="NWD72" s="2"/>
      <c r="NWE72" s="2"/>
      <c r="NWF72" s="2"/>
      <c r="NWG72" s="2"/>
      <c r="NWH72" s="2"/>
      <c r="NWI72" s="2"/>
      <c r="NWJ72" s="2"/>
      <c r="NWK72" s="2"/>
      <c r="NWL72" s="2"/>
      <c r="NWM72" s="2"/>
      <c r="NWN72" s="2"/>
      <c r="NWO72" s="2"/>
      <c r="NWP72" s="2"/>
      <c r="NWQ72" s="2"/>
      <c r="NWR72" s="2"/>
      <c r="NWS72" s="2"/>
      <c r="NWT72" s="2"/>
      <c r="NWU72" s="2"/>
      <c r="NWV72" s="2"/>
      <c r="NWW72" s="2"/>
      <c r="NWX72" s="2"/>
      <c r="NWY72" s="2"/>
      <c r="NWZ72" s="2"/>
      <c r="NXA72" s="2"/>
      <c r="NXB72" s="2"/>
      <c r="NXC72" s="2"/>
      <c r="NXD72" s="2"/>
      <c r="NXE72" s="2"/>
      <c r="NXF72" s="2"/>
      <c r="NXG72" s="2"/>
      <c r="NXH72" s="2"/>
      <c r="NXI72" s="2"/>
      <c r="NXJ72" s="2"/>
      <c r="NXK72" s="2"/>
      <c r="NXL72" s="2"/>
      <c r="NXM72" s="2"/>
      <c r="NXN72" s="2"/>
      <c r="NXO72" s="2"/>
      <c r="NXP72" s="2"/>
      <c r="NXQ72" s="2"/>
      <c r="NXR72" s="2"/>
      <c r="NXS72" s="2"/>
      <c r="NXT72" s="2"/>
      <c r="NXU72" s="2"/>
      <c r="NXV72" s="2"/>
      <c r="NXW72" s="2"/>
      <c r="NXX72" s="2"/>
      <c r="NXY72" s="2"/>
      <c r="NXZ72" s="2"/>
      <c r="NYA72" s="2"/>
      <c r="NYB72" s="2"/>
      <c r="NYC72" s="2"/>
      <c r="NYD72" s="2"/>
      <c r="NYE72" s="2"/>
      <c r="NYF72" s="2"/>
      <c r="NYG72" s="2"/>
      <c r="NYH72" s="2"/>
      <c r="NYI72" s="2"/>
      <c r="NYJ72" s="2"/>
      <c r="NYK72" s="2"/>
      <c r="NYL72" s="2"/>
      <c r="NYM72" s="2"/>
      <c r="NYN72" s="2"/>
      <c r="NYO72" s="2"/>
      <c r="NYP72" s="2"/>
      <c r="NYQ72" s="2"/>
      <c r="NYR72" s="2"/>
      <c r="NYS72" s="2"/>
      <c r="NYT72" s="2"/>
      <c r="NYU72" s="2"/>
      <c r="NYV72" s="2"/>
      <c r="NYW72" s="2"/>
      <c r="NYX72" s="2"/>
      <c r="NYY72" s="2"/>
      <c r="NYZ72" s="2"/>
      <c r="NZA72" s="2"/>
      <c r="NZB72" s="2"/>
      <c r="NZC72" s="2"/>
      <c r="NZD72" s="2"/>
      <c r="NZE72" s="2"/>
      <c r="NZF72" s="2"/>
      <c r="NZG72" s="2"/>
      <c r="NZH72" s="2"/>
      <c r="NZI72" s="2"/>
      <c r="NZJ72" s="2"/>
      <c r="NZK72" s="2"/>
      <c r="NZL72" s="2"/>
      <c r="NZM72" s="2"/>
      <c r="NZN72" s="2"/>
      <c r="NZO72" s="2"/>
      <c r="NZP72" s="2"/>
      <c r="NZQ72" s="2"/>
      <c r="NZR72" s="2"/>
      <c r="NZS72" s="2"/>
      <c r="NZT72" s="2"/>
      <c r="NZU72" s="2"/>
      <c r="NZV72" s="2"/>
      <c r="NZW72" s="2"/>
      <c r="NZX72" s="2"/>
      <c r="NZY72" s="2"/>
      <c r="NZZ72" s="2"/>
      <c r="OAA72" s="2"/>
      <c r="OAB72" s="2"/>
      <c r="OAC72" s="2"/>
      <c r="OAD72" s="2"/>
      <c r="OAE72" s="2"/>
      <c r="OAF72" s="2"/>
      <c r="OAG72" s="2"/>
      <c r="OAH72" s="2"/>
      <c r="OAI72" s="2"/>
      <c r="OAJ72" s="2"/>
      <c r="OAK72" s="2"/>
      <c r="OAL72" s="2"/>
      <c r="OAM72" s="2"/>
      <c r="OAN72" s="2"/>
      <c r="OAO72" s="2"/>
      <c r="OAP72" s="2"/>
      <c r="OAQ72" s="2"/>
      <c r="OAR72" s="2"/>
      <c r="OAS72" s="2"/>
      <c r="OAT72" s="2"/>
      <c r="OAU72" s="2"/>
      <c r="OAV72" s="2"/>
      <c r="OAW72" s="2"/>
      <c r="OAX72" s="2"/>
      <c r="OAY72" s="2"/>
      <c r="OAZ72" s="2"/>
      <c r="OBA72" s="2"/>
      <c r="OBB72" s="2"/>
      <c r="OBC72" s="2"/>
      <c r="OBD72" s="2"/>
      <c r="OBE72" s="2"/>
      <c r="OBF72" s="2"/>
      <c r="OBG72" s="2"/>
      <c r="OBH72" s="2"/>
      <c r="OBI72" s="2"/>
      <c r="OBJ72" s="2"/>
      <c r="OBK72" s="2"/>
      <c r="OBL72" s="2"/>
      <c r="OBM72" s="2"/>
      <c r="OBN72" s="2"/>
      <c r="OBO72" s="2"/>
      <c r="OBP72" s="2"/>
      <c r="OBQ72" s="2"/>
      <c r="OBR72" s="2"/>
      <c r="OBS72" s="2"/>
      <c r="OBT72" s="2"/>
      <c r="OBU72" s="2"/>
      <c r="OBV72" s="2"/>
      <c r="OBW72" s="2"/>
      <c r="OBX72" s="2"/>
      <c r="OBY72" s="2"/>
      <c r="OBZ72" s="2"/>
      <c r="OCA72" s="2"/>
      <c r="OCB72" s="2"/>
      <c r="OCC72" s="2"/>
      <c r="OCD72" s="2"/>
      <c r="OCE72" s="2"/>
      <c r="OCF72" s="2"/>
      <c r="OCG72" s="2"/>
      <c r="OCH72" s="2"/>
      <c r="OCI72" s="2"/>
      <c r="OCJ72" s="2"/>
      <c r="OCK72" s="2"/>
      <c r="OCL72" s="2"/>
      <c r="OCM72" s="2"/>
      <c r="OCN72" s="2"/>
      <c r="OCO72" s="2"/>
      <c r="OCP72" s="2"/>
      <c r="OCQ72" s="2"/>
      <c r="OCR72" s="2"/>
      <c r="OCS72" s="2"/>
      <c r="OCT72" s="2"/>
      <c r="OCU72" s="2"/>
      <c r="OCV72" s="2"/>
      <c r="OCW72" s="2"/>
      <c r="OCX72" s="2"/>
      <c r="OCY72" s="2"/>
      <c r="OCZ72" s="2"/>
      <c r="ODA72" s="2"/>
      <c r="ODB72" s="2"/>
      <c r="ODC72" s="2"/>
      <c r="ODD72" s="2"/>
      <c r="ODE72" s="2"/>
      <c r="ODF72" s="2"/>
      <c r="ODG72" s="2"/>
      <c r="ODH72" s="2"/>
      <c r="ODI72" s="2"/>
      <c r="ODJ72" s="2"/>
      <c r="ODK72" s="2"/>
      <c r="ODL72" s="2"/>
      <c r="ODM72" s="2"/>
      <c r="ODN72" s="2"/>
      <c r="ODO72" s="2"/>
      <c r="ODP72" s="2"/>
      <c r="ODQ72" s="2"/>
      <c r="ODR72" s="2"/>
      <c r="ODS72" s="2"/>
      <c r="ODT72" s="2"/>
      <c r="ODU72" s="2"/>
      <c r="ODV72" s="2"/>
      <c r="ODW72" s="2"/>
      <c r="ODX72" s="2"/>
      <c r="ODY72" s="2"/>
      <c r="ODZ72" s="2"/>
      <c r="OEA72" s="2"/>
      <c r="OEB72" s="2"/>
      <c r="OEC72" s="2"/>
      <c r="OED72" s="2"/>
      <c r="OEE72" s="2"/>
      <c r="OEF72" s="2"/>
      <c r="OEG72" s="2"/>
      <c r="OEH72" s="2"/>
      <c r="OEI72" s="2"/>
      <c r="OEJ72" s="2"/>
      <c r="OEK72" s="2"/>
      <c r="OEL72" s="2"/>
      <c r="OEM72" s="2"/>
      <c r="OEN72" s="2"/>
      <c r="OEO72" s="2"/>
      <c r="OEP72" s="2"/>
      <c r="OEQ72" s="2"/>
      <c r="OER72" s="2"/>
      <c r="OES72" s="2"/>
      <c r="OET72" s="2"/>
      <c r="OEU72" s="2"/>
      <c r="OEV72" s="2"/>
      <c r="OEW72" s="2"/>
      <c r="OEX72" s="2"/>
      <c r="OEY72" s="2"/>
      <c r="OEZ72" s="2"/>
      <c r="OFA72" s="2"/>
      <c r="OFB72" s="2"/>
      <c r="OFC72" s="2"/>
      <c r="OFD72" s="2"/>
      <c r="OFE72" s="2"/>
      <c r="OFF72" s="2"/>
      <c r="OFG72" s="2"/>
      <c r="OFH72" s="2"/>
      <c r="OFI72" s="2"/>
      <c r="OFJ72" s="2"/>
      <c r="OFK72" s="2"/>
      <c r="OFL72" s="2"/>
      <c r="OFM72" s="2"/>
      <c r="OFN72" s="2"/>
      <c r="OFO72" s="2"/>
      <c r="OFP72" s="2"/>
      <c r="OFQ72" s="2"/>
      <c r="OFR72" s="2"/>
      <c r="OFS72" s="2"/>
      <c r="OFT72" s="2"/>
      <c r="OFU72" s="2"/>
      <c r="OFV72" s="2"/>
      <c r="OFW72" s="2"/>
      <c r="OFX72" s="2"/>
      <c r="OFY72" s="2"/>
      <c r="OFZ72" s="2"/>
      <c r="OGA72" s="2"/>
      <c r="OGB72" s="2"/>
      <c r="OGC72" s="2"/>
      <c r="OGD72" s="2"/>
      <c r="OGE72" s="2"/>
      <c r="OGF72" s="2"/>
      <c r="OGG72" s="2"/>
      <c r="OGH72" s="2"/>
      <c r="OGI72" s="2"/>
      <c r="OGJ72" s="2"/>
      <c r="OGK72" s="2"/>
      <c r="OGL72" s="2"/>
      <c r="OGM72" s="2"/>
      <c r="OGN72" s="2"/>
      <c r="OGO72" s="2"/>
      <c r="OGP72" s="2"/>
      <c r="OGQ72" s="2"/>
      <c r="OGR72" s="2"/>
      <c r="OGS72" s="2"/>
      <c r="OGT72" s="2"/>
      <c r="OGU72" s="2"/>
      <c r="OGV72" s="2"/>
      <c r="OGW72" s="2"/>
      <c r="OGX72" s="2"/>
      <c r="OGY72" s="2"/>
      <c r="OGZ72" s="2"/>
      <c r="OHA72" s="2"/>
      <c r="OHB72" s="2"/>
      <c r="OHC72" s="2"/>
      <c r="OHD72" s="2"/>
      <c r="OHE72" s="2"/>
      <c r="OHF72" s="2"/>
      <c r="OHG72" s="2"/>
      <c r="OHH72" s="2"/>
      <c r="OHI72" s="2"/>
      <c r="OHJ72" s="2"/>
      <c r="OHK72" s="2"/>
      <c r="OHL72" s="2"/>
      <c r="OHM72" s="2"/>
      <c r="OHN72" s="2"/>
      <c r="OHO72" s="2"/>
      <c r="OHP72" s="2"/>
      <c r="OHQ72" s="2"/>
      <c r="OHR72" s="2"/>
      <c r="OHS72" s="2"/>
      <c r="OHT72" s="2"/>
      <c r="OHU72" s="2"/>
      <c r="OHV72" s="2"/>
      <c r="OHW72" s="2"/>
      <c r="OHX72" s="2"/>
      <c r="OHY72" s="2"/>
      <c r="OHZ72" s="2"/>
      <c r="OIA72" s="2"/>
      <c r="OIB72" s="2"/>
      <c r="OIC72" s="2"/>
      <c r="OID72" s="2"/>
      <c r="OIE72" s="2"/>
      <c r="OIF72" s="2"/>
      <c r="OIG72" s="2"/>
      <c r="OIH72" s="2"/>
      <c r="OII72" s="2"/>
      <c r="OIJ72" s="2"/>
      <c r="OIK72" s="2"/>
      <c r="OIL72" s="2"/>
      <c r="OIM72" s="2"/>
      <c r="OIN72" s="2"/>
      <c r="OIO72" s="2"/>
      <c r="OIP72" s="2"/>
      <c r="OIQ72" s="2"/>
      <c r="OIR72" s="2"/>
      <c r="OIS72" s="2"/>
      <c r="OIT72" s="2"/>
      <c r="OIU72" s="2"/>
      <c r="OIV72" s="2"/>
      <c r="OIW72" s="2"/>
      <c r="OIX72" s="2"/>
      <c r="OIY72" s="2"/>
      <c r="OIZ72" s="2"/>
      <c r="OJA72" s="2"/>
      <c r="OJB72" s="2"/>
      <c r="OJC72" s="2"/>
      <c r="OJD72" s="2"/>
      <c r="OJE72" s="2"/>
      <c r="OJF72" s="2"/>
      <c r="OJG72" s="2"/>
      <c r="OJH72" s="2"/>
      <c r="OJI72" s="2"/>
      <c r="OJJ72" s="2"/>
      <c r="OJK72" s="2"/>
      <c r="OJL72" s="2"/>
      <c r="OJM72" s="2"/>
      <c r="OJN72" s="2"/>
      <c r="OJO72" s="2"/>
      <c r="OJP72" s="2"/>
      <c r="OJQ72" s="2"/>
      <c r="OJR72" s="2"/>
      <c r="OJS72" s="2"/>
      <c r="OJT72" s="2"/>
      <c r="OJU72" s="2"/>
      <c r="OJV72" s="2"/>
      <c r="OJW72" s="2"/>
      <c r="OJX72" s="2"/>
      <c r="OJY72" s="2"/>
      <c r="OJZ72" s="2"/>
      <c r="OKA72" s="2"/>
      <c r="OKB72" s="2"/>
      <c r="OKC72" s="2"/>
      <c r="OKD72" s="2"/>
      <c r="OKE72" s="2"/>
      <c r="OKF72" s="2"/>
      <c r="OKG72" s="2"/>
      <c r="OKH72" s="2"/>
      <c r="OKI72" s="2"/>
      <c r="OKJ72" s="2"/>
      <c r="OKK72" s="2"/>
      <c r="OKL72" s="2"/>
      <c r="OKM72" s="2"/>
      <c r="OKN72" s="2"/>
      <c r="OKO72" s="2"/>
      <c r="OKP72" s="2"/>
      <c r="OKQ72" s="2"/>
      <c r="OKR72" s="2"/>
      <c r="OKS72" s="2"/>
      <c r="OKT72" s="2"/>
      <c r="OKU72" s="2"/>
      <c r="OKV72" s="2"/>
      <c r="OKW72" s="2"/>
      <c r="OKX72" s="2"/>
      <c r="OKY72" s="2"/>
      <c r="OKZ72" s="2"/>
      <c r="OLA72" s="2"/>
      <c r="OLB72" s="2"/>
      <c r="OLC72" s="2"/>
      <c r="OLD72" s="2"/>
      <c r="OLE72" s="2"/>
      <c r="OLF72" s="2"/>
      <c r="OLG72" s="2"/>
      <c r="OLH72" s="2"/>
      <c r="OLI72" s="2"/>
      <c r="OLJ72" s="2"/>
      <c r="OLK72" s="2"/>
      <c r="OLL72" s="2"/>
      <c r="OLM72" s="2"/>
      <c r="OLN72" s="2"/>
      <c r="OLO72" s="2"/>
      <c r="OLP72" s="2"/>
      <c r="OLQ72" s="2"/>
      <c r="OLR72" s="2"/>
      <c r="OLS72" s="2"/>
      <c r="OLT72" s="2"/>
      <c r="OLU72" s="2"/>
      <c r="OLV72" s="2"/>
      <c r="OLW72" s="2"/>
      <c r="OLX72" s="2"/>
      <c r="OLY72" s="2"/>
      <c r="OLZ72" s="2"/>
      <c r="OMA72" s="2"/>
      <c r="OMB72" s="2"/>
      <c r="OMC72" s="2"/>
      <c r="OMD72" s="2"/>
      <c r="OME72" s="2"/>
      <c r="OMF72" s="2"/>
      <c r="OMG72" s="2"/>
      <c r="OMH72" s="2"/>
      <c r="OMI72" s="2"/>
      <c r="OMJ72" s="2"/>
      <c r="OMK72" s="2"/>
      <c r="OML72" s="2"/>
      <c r="OMM72" s="2"/>
      <c r="OMN72" s="2"/>
      <c r="OMO72" s="2"/>
      <c r="OMP72" s="2"/>
      <c r="OMQ72" s="2"/>
      <c r="OMR72" s="2"/>
      <c r="OMS72" s="2"/>
      <c r="OMT72" s="2"/>
      <c r="OMU72" s="2"/>
      <c r="OMV72" s="2"/>
      <c r="OMW72" s="2"/>
      <c r="OMX72" s="2"/>
      <c r="OMY72" s="2"/>
      <c r="OMZ72" s="2"/>
      <c r="ONA72" s="2"/>
      <c r="ONB72" s="2"/>
      <c r="ONC72" s="2"/>
      <c r="OND72" s="2"/>
      <c r="ONE72" s="2"/>
      <c r="ONF72" s="2"/>
      <c r="ONG72" s="2"/>
      <c r="ONH72" s="2"/>
      <c r="ONI72" s="2"/>
      <c r="ONJ72" s="2"/>
      <c r="ONK72" s="2"/>
      <c r="ONL72" s="2"/>
      <c r="ONM72" s="2"/>
      <c r="ONN72" s="2"/>
      <c r="ONO72" s="2"/>
      <c r="ONP72" s="2"/>
      <c r="ONQ72" s="2"/>
      <c r="ONR72" s="2"/>
      <c r="ONS72" s="2"/>
      <c r="ONT72" s="2"/>
      <c r="ONU72" s="2"/>
      <c r="ONV72" s="2"/>
      <c r="ONW72" s="2"/>
      <c r="ONX72" s="2"/>
      <c r="ONY72" s="2"/>
      <c r="ONZ72" s="2"/>
      <c r="OOA72" s="2"/>
      <c r="OOB72" s="2"/>
      <c r="OOC72" s="2"/>
      <c r="OOD72" s="2"/>
      <c r="OOE72" s="2"/>
      <c r="OOF72" s="2"/>
      <c r="OOG72" s="2"/>
      <c r="OOH72" s="2"/>
      <c r="OOI72" s="2"/>
      <c r="OOJ72" s="2"/>
      <c r="OOK72" s="2"/>
      <c r="OOL72" s="2"/>
      <c r="OOM72" s="2"/>
      <c r="OON72" s="2"/>
      <c r="OOO72" s="2"/>
      <c r="OOP72" s="2"/>
      <c r="OOQ72" s="2"/>
      <c r="OOR72" s="2"/>
      <c r="OOS72" s="2"/>
      <c r="OOT72" s="2"/>
      <c r="OOU72" s="2"/>
      <c r="OOV72" s="2"/>
      <c r="OOW72" s="2"/>
      <c r="OOX72" s="2"/>
      <c r="OOY72" s="2"/>
      <c r="OOZ72" s="2"/>
      <c r="OPA72" s="2"/>
      <c r="OPB72" s="2"/>
      <c r="OPC72" s="2"/>
      <c r="OPD72" s="2"/>
      <c r="OPE72" s="2"/>
      <c r="OPF72" s="2"/>
      <c r="OPG72" s="2"/>
      <c r="OPH72" s="2"/>
      <c r="OPI72" s="2"/>
      <c r="OPJ72" s="2"/>
      <c r="OPK72" s="2"/>
      <c r="OPL72" s="2"/>
      <c r="OPM72" s="2"/>
      <c r="OPN72" s="2"/>
      <c r="OPO72" s="2"/>
      <c r="OPP72" s="2"/>
      <c r="OPQ72" s="2"/>
      <c r="OPR72" s="2"/>
      <c r="OPS72" s="2"/>
      <c r="OPT72" s="2"/>
      <c r="OPU72" s="2"/>
      <c r="OPV72" s="2"/>
      <c r="OPW72" s="2"/>
      <c r="OPX72" s="2"/>
      <c r="OPY72" s="2"/>
      <c r="OPZ72" s="2"/>
      <c r="OQA72" s="2"/>
      <c r="OQB72" s="2"/>
      <c r="OQC72" s="2"/>
      <c r="OQD72" s="2"/>
      <c r="OQE72" s="2"/>
      <c r="OQF72" s="2"/>
      <c r="OQG72" s="2"/>
      <c r="OQH72" s="2"/>
      <c r="OQI72" s="2"/>
      <c r="OQJ72" s="2"/>
      <c r="OQK72" s="2"/>
      <c r="OQL72" s="2"/>
      <c r="OQM72" s="2"/>
      <c r="OQN72" s="2"/>
      <c r="OQO72" s="2"/>
      <c r="OQP72" s="2"/>
      <c r="OQQ72" s="2"/>
      <c r="OQR72" s="2"/>
      <c r="OQS72" s="2"/>
      <c r="OQT72" s="2"/>
      <c r="OQU72" s="2"/>
      <c r="OQV72" s="2"/>
      <c r="OQW72" s="2"/>
      <c r="OQX72" s="2"/>
      <c r="OQY72" s="2"/>
      <c r="OQZ72" s="2"/>
      <c r="ORA72" s="2"/>
      <c r="ORB72" s="2"/>
      <c r="ORC72" s="2"/>
      <c r="ORD72" s="2"/>
      <c r="ORE72" s="2"/>
      <c r="ORF72" s="2"/>
      <c r="ORG72" s="2"/>
      <c r="ORH72" s="2"/>
      <c r="ORI72" s="2"/>
      <c r="ORJ72" s="2"/>
      <c r="ORK72" s="2"/>
      <c r="ORL72" s="2"/>
      <c r="ORM72" s="2"/>
      <c r="ORN72" s="2"/>
      <c r="ORO72" s="2"/>
      <c r="ORP72" s="2"/>
      <c r="ORQ72" s="2"/>
      <c r="ORR72" s="2"/>
      <c r="ORS72" s="2"/>
      <c r="ORT72" s="2"/>
      <c r="ORU72" s="2"/>
      <c r="ORV72" s="2"/>
      <c r="ORW72" s="2"/>
      <c r="ORX72" s="2"/>
      <c r="ORY72" s="2"/>
      <c r="ORZ72" s="2"/>
      <c r="OSA72" s="2"/>
      <c r="OSB72" s="2"/>
      <c r="OSC72" s="2"/>
      <c r="OSD72" s="2"/>
      <c r="OSE72" s="2"/>
      <c r="OSF72" s="2"/>
      <c r="OSG72" s="2"/>
      <c r="OSH72" s="2"/>
      <c r="OSI72" s="2"/>
      <c r="OSJ72" s="2"/>
      <c r="OSK72" s="2"/>
      <c r="OSL72" s="2"/>
      <c r="OSM72" s="2"/>
      <c r="OSN72" s="2"/>
      <c r="OSO72" s="2"/>
      <c r="OSP72" s="2"/>
      <c r="OSQ72" s="2"/>
      <c r="OSR72" s="2"/>
      <c r="OSS72" s="2"/>
      <c r="OST72" s="2"/>
      <c r="OSU72" s="2"/>
      <c r="OSV72" s="2"/>
      <c r="OSW72" s="2"/>
      <c r="OSX72" s="2"/>
      <c r="OSY72" s="2"/>
      <c r="OSZ72" s="2"/>
      <c r="OTA72" s="2"/>
      <c r="OTB72" s="2"/>
      <c r="OTC72" s="2"/>
      <c r="OTD72" s="2"/>
      <c r="OTE72" s="2"/>
      <c r="OTF72" s="2"/>
      <c r="OTG72" s="2"/>
      <c r="OTH72" s="2"/>
      <c r="OTI72" s="2"/>
      <c r="OTJ72" s="2"/>
      <c r="OTK72" s="2"/>
      <c r="OTL72" s="2"/>
      <c r="OTM72" s="2"/>
      <c r="OTN72" s="2"/>
      <c r="OTO72" s="2"/>
      <c r="OTP72" s="2"/>
      <c r="OTQ72" s="2"/>
      <c r="OTR72" s="2"/>
      <c r="OTS72" s="2"/>
      <c r="OTT72" s="2"/>
      <c r="OTU72" s="2"/>
      <c r="OTV72" s="2"/>
      <c r="OTW72" s="2"/>
      <c r="OTX72" s="2"/>
      <c r="OTY72" s="2"/>
      <c r="OTZ72" s="2"/>
      <c r="OUA72" s="2"/>
      <c r="OUB72" s="2"/>
      <c r="OUC72" s="2"/>
      <c r="OUD72" s="2"/>
      <c r="OUE72" s="2"/>
      <c r="OUF72" s="2"/>
      <c r="OUG72" s="2"/>
      <c r="OUH72" s="2"/>
      <c r="OUI72" s="2"/>
      <c r="OUJ72" s="2"/>
      <c r="OUK72" s="2"/>
      <c r="OUL72" s="2"/>
      <c r="OUM72" s="2"/>
      <c r="OUN72" s="2"/>
      <c r="OUO72" s="2"/>
      <c r="OUP72" s="2"/>
      <c r="OUQ72" s="2"/>
      <c r="OUR72" s="2"/>
      <c r="OUS72" s="2"/>
      <c r="OUT72" s="2"/>
      <c r="OUU72" s="2"/>
      <c r="OUV72" s="2"/>
      <c r="OUW72" s="2"/>
      <c r="OUX72" s="2"/>
      <c r="OUY72" s="2"/>
      <c r="OUZ72" s="2"/>
      <c r="OVA72" s="2"/>
      <c r="OVB72" s="2"/>
      <c r="OVC72" s="2"/>
      <c r="OVD72" s="2"/>
      <c r="OVE72" s="2"/>
      <c r="OVF72" s="2"/>
      <c r="OVG72" s="2"/>
      <c r="OVH72" s="2"/>
      <c r="OVI72" s="2"/>
      <c r="OVJ72" s="2"/>
      <c r="OVK72" s="2"/>
      <c r="OVL72" s="2"/>
      <c r="OVM72" s="2"/>
      <c r="OVN72" s="2"/>
      <c r="OVO72" s="2"/>
      <c r="OVP72" s="2"/>
      <c r="OVQ72" s="2"/>
      <c r="OVR72" s="2"/>
      <c r="OVS72" s="2"/>
      <c r="OVT72" s="2"/>
      <c r="OVU72" s="2"/>
      <c r="OVV72" s="2"/>
      <c r="OVW72" s="2"/>
      <c r="OVX72" s="2"/>
      <c r="OVY72" s="2"/>
      <c r="OVZ72" s="2"/>
      <c r="OWA72" s="2"/>
      <c r="OWB72" s="2"/>
      <c r="OWC72" s="2"/>
      <c r="OWD72" s="2"/>
      <c r="OWE72" s="2"/>
      <c r="OWF72" s="2"/>
      <c r="OWG72" s="2"/>
      <c r="OWH72" s="2"/>
      <c r="OWI72" s="2"/>
      <c r="OWJ72" s="2"/>
      <c r="OWK72" s="2"/>
      <c r="OWL72" s="2"/>
      <c r="OWM72" s="2"/>
      <c r="OWN72" s="2"/>
      <c r="OWO72" s="2"/>
      <c r="OWP72" s="2"/>
      <c r="OWQ72" s="2"/>
      <c r="OWR72" s="2"/>
      <c r="OWS72" s="2"/>
      <c r="OWT72" s="2"/>
      <c r="OWU72" s="2"/>
      <c r="OWV72" s="2"/>
      <c r="OWW72" s="2"/>
      <c r="OWX72" s="2"/>
      <c r="OWY72" s="2"/>
      <c r="OWZ72" s="2"/>
      <c r="OXA72" s="2"/>
      <c r="OXB72" s="2"/>
      <c r="OXC72" s="2"/>
      <c r="OXD72" s="2"/>
      <c r="OXE72" s="2"/>
      <c r="OXF72" s="2"/>
      <c r="OXG72" s="2"/>
      <c r="OXH72" s="2"/>
      <c r="OXI72" s="2"/>
      <c r="OXJ72" s="2"/>
      <c r="OXK72" s="2"/>
      <c r="OXL72" s="2"/>
      <c r="OXM72" s="2"/>
      <c r="OXN72" s="2"/>
      <c r="OXO72" s="2"/>
      <c r="OXP72" s="2"/>
      <c r="OXQ72" s="2"/>
      <c r="OXR72" s="2"/>
      <c r="OXS72" s="2"/>
      <c r="OXT72" s="2"/>
      <c r="OXU72" s="2"/>
      <c r="OXV72" s="2"/>
      <c r="OXW72" s="2"/>
      <c r="OXX72" s="2"/>
      <c r="OXY72" s="2"/>
      <c r="OXZ72" s="2"/>
      <c r="OYA72" s="2"/>
      <c r="OYB72" s="2"/>
      <c r="OYC72" s="2"/>
      <c r="OYD72" s="2"/>
      <c r="OYE72" s="2"/>
      <c r="OYF72" s="2"/>
      <c r="OYG72" s="2"/>
      <c r="OYH72" s="2"/>
      <c r="OYI72" s="2"/>
      <c r="OYJ72" s="2"/>
      <c r="OYK72" s="2"/>
      <c r="OYL72" s="2"/>
      <c r="OYM72" s="2"/>
      <c r="OYN72" s="2"/>
      <c r="OYO72" s="2"/>
      <c r="OYP72" s="2"/>
      <c r="OYQ72" s="2"/>
      <c r="OYR72" s="2"/>
      <c r="OYS72" s="2"/>
      <c r="OYT72" s="2"/>
      <c r="OYU72" s="2"/>
      <c r="OYV72" s="2"/>
      <c r="OYW72" s="2"/>
      <c r="OYX72" s="2"/>
      <c r="OYY72" s="2"/>
      <c r="OYZ72" s="2"/>
      <c r="OZA72" s="2"/>
      <c r="OZB72" s="2"/>
      <c r="OZC72" s="2"/>
      <c r="OZD72" s="2"/>
      <c r="OZE72" s="2"/>
      <c r="OZF72" s="2"/>
      <c r="OZG72" s="2"/>
      <c r="OZH72" s="2"/>
      <c r="OZI72" s="2"/>
      <c r="OZJ72" s="2"/>
      <c r="OZK72" s="2"/>
      <c r="OZL72" s="2"/>
      <c r="OZM72" s="2"/>
      <c r="OZN72" s="2"/>
      <c r="OZO72" s="2"/>
      <c r="OZP72" s="2"/>
      <c r="OZQ72" s="2"/>
      <c r="OZR72" s="2"/>
      <c r="OZS72" s="2"/>
      <c r="OZT72" s="2"/>
      <c r="OZU72" s="2"/>
      <c r="OZV72" s="2"/>
      <c r="OZW72" s="2"/>
      <c r="OZX72" s="2"/>
      <c r="OZY72" s="2"/>
      <c r="OZZ72" s="2"/>
      <c r="PAA72" s="2"/>
      <c r="PAB72" s="2"/>
      <c r="PAC72" s="2"/>
      <c r="PAD72" s="2"/>
      <c r="PAE72" s="2"/>
      <c r="PAF72" s="2"/>
      <c r="PAG72" s="2"/>
      <c r="PAH72" s="2"/>
      <c r="PAI72" s="2"/>
      <c r="PAJ72" s="2"/>
      <c r="PAK72" s="2"/>
      <c r="PAL72" s="2"/>
      <c r="PAM72" s="2"/>
      <c r="PAN72" s="2"/>
      <c r="PAO72" s="2"/>
      <c r="PAP72" s="2"/>
      <c r="PAQ72" s="2"/>
      <c r="PAR72" s="2"/>
      <c r="PAS72" s="2"/>
      <c r="PAT72" s="2"/>
      <c r="PAU72" s="2"/>
      <c r="PAV72" s="2"/>
      <c r="PAW72" s="2"/>
      <c r="PAX72" s="2"/>
      <c r="PAY72" s="2"/>
      <c r="PAZ72" s="2"/>
      <c r="PBA72" s="2"/>
      <c r="PBB72" s="2"/>
      <c r="PBC72" s="2"/>
      <c r="PBD72" s="2"/>
      <c r="PBE72" s="2"/>
      <c r="PBF72" s="2"/>
      <c r="PBG72" s="2"/>
      <c r="PBH72" s="2"/>
      <c r="PBI72" s="2"/>
      <c r="PBJ72" s="2"/>
      <c r="PBK72" s="2"/>
      <c r="PBL72" s="2"/>
      <c r="PBM72" s="2"/>
      <c r="PBN72" s="2"/>
      <c r="PBO72" s="2"/>
      <c r="PBP72" s="2"/>
      <c r="PBQ72" s="2"/>
      <c r="PBR72" s="2"/>
      <c r="PBS72" s="2"/>
      <c r="PBT72" s="2"/>
      <c r="PBU72" s="2"/>
      <c r="PBV72" s="2"/>
      <c r="PBW72" s="2"/>
      <c r="PBX72" s="2"/>
      <c r="PBY72" s="2"/>
      <c r="PBZ72" s="2"/>
      <c r="PCA72" s="2"/>
      <c r="PCB72" s="2"/>
      <c r="PCC72" s="2"/>
      <c r="PCD72" s="2"/>
      <c r="PCE72" s="2"/>
      <c r="PCF72" s="2"/>
      <c r="PCG72" s="2"/>
      <c r="PCH72" s="2"/>
      <c r="PCI72" s="2"/>
      <c r="PCJ72" s="2"/>
      <c r="PCK72" s="2"/>
      <c r="PCL72" s="2"/>
      <c r="PCM72" s="2"/>
      <c r="PCN72" s="2"/>
      <c r="PCO72" s="2"/>
      <c r="PCP72" s="2"/>
      <c r="PCQ72" s="2"/>
      <c r="PCR72" s="2"/>
      <c r="PCS72" s="2"/>
      <c r="PCT72" s="2"/>
      <c r="PCU72" s="2"/>
      <c r="PCV72" s="2"/>
      <c r="PCW72" s="2"/>
      <c r="PCX72" s="2"/>
      <c r="PCY72" s="2"/>
      <c r="PCZ72" s="2"/>
      <c r="PDA72" s="2"/>
      <c r="PDB72" s="2"/>
      <c r="PDC72" s="2"/>
      <c r="PDD72" s="2"/>
      <c r="PDE72" s="2"/>
      <c r="PDF72" s="2"/>
      <c r="PDG72" s="2"/>
      <c r="PDH72" s="2"/>
      <c r="PDI72" s="2"/>
      <c r="PDJ72" s="2"/>
      <c r="PDK72" s="2"/>
      <c r="PDL72" s="2"/>
      <c r="PDM72" s="2"/>
      <c r="PDN72" s="2"/>
      <c r="PDO72" s="2"/>
      <c r="PDP72" s="2"/>
      <c r="PDQ72" s="2"/>
      <c r="PDR72" s="2"/>
      <c r="PDS72" s="2"/>
      <c r="PDT72" s="2"/>
      <c r="PDU72" s="2"/>
      <c r="PDV72" s="2"/>
      <c r="PDW72" s="2"/>
      <c r="PDX72" s="2"/>
      <c r="PDY72" s="2"/>
      <c r="PDZ72" s="2"/>
      <c r="PEA72" s="2"/>
      <c r="PEB72" s="2"/>
      <c r="PEC72" s="2"/>
      <c r="PED72" s="2"/>
      <c r="PEE72" s="2"/>
      <c r="PEF72" s="2"/>
      <c r="PEG72" s="2"/>
      <c r="PEH72" s="2"/>
      <c r="PEI72" s="2"/>
      <c r="PEJ72" s="2"/>
      <c r="PEK72" s="2"/>
      <c r="PEL72" s="2"/>
      <c r="PEM72" s="2"/>
      <c r="PEN72" s="2"/>
      <c r="PEO72" s="2"/>
      <c r="PEP72" s="2"/>
      <c r="PEQ72" s="2"/>
      <c r="PER72" s="2"/>
      <c r="PES72" s="2"/>
      <c r="PET72" s="2"/>
      <c r="PEU72" s="2"/>
      <c r="PEV72" s="2"/>
      <c r="PEW72" s="2"/>
      <c r="PEX72" s="2"/>
      <c r="PEY72" s="2"/>
      <c r="PEZ72" s="2"/>
      <c r="PFA72" s="2"/>
      <c r="PFB72" s="2"/>
      <c r="PFC72" s="2"/>
      <c r="PFD72" s="2"/>
      <c r="PFE72" s="2"/>
      <c r="PFF72" s="2"/>
      <c r="PFG72" s="2"/>
      <c r="PFH72" s="2"/>
      <c r="PFI72" s="2"/>
      <c r="PFJ72" s="2"/>
      <c r="PFK72" s="2"/>
      <c r="PFL72" s="2"/>
      <c r="PFM72" s="2"/>
      <c r="PFN72" s="2"/>
      <c r="PFO72" s="2"/>
      <c r="PFP72" s="2"/>
      <c r="PFQ72" s="2"/>
      <c r="PFR72" s="2"/>
      <c r="PFS72" s="2"/>
      <c r="PFT72" s="2"/>
      <c r="PFU72" s="2"/>
      <c r="PFV72" s="2"/>
      <c r="PFW72" s="2"/>
      <c r="PFX72" s="2"/>
      <c r="PFY72" s="2"/>
      <c r="PFZ72" s="2"/>
      <c r="PGA72" s="2"/>
      <c r="PGB72" s="2"/>
      <c r="PGC72" s="2"/>
      <c r="PGD72" s="2"/>
      <c r="PGE72" s="2"/>
      <c r="PGF72" s="2"/>
      <c r="PGG72" s="2"/>
      <c r="PGH72" s="2"/>
      <c r="PGI72" s="2"/>
      <c r="PGJ72" s="2"/>
      <c r="PGK72" s="2"/>
      <c r="PGL72" s="2"/>
      <c r="PGM72" s="2"/>
      <c r="PGN72" s="2"/>
      <c r="PGO72" s="2"/>
      <c r="PGP72" s="2"/>
      <c r="PGQ72" s="2"/>
      <c r="PGR72" s="2"/>
      <c r="PGS72" s="2"/>
      <c r="PGT72" s="2"/>
      <c r="PGU72" s="2"/>
      <c r="PGV72" s="2"/>
      <c r="PGW72" s="2"/>
      <c r="PGX72" s="2"/>
      <c r="PGY72" s="2"/>
      <c r="PGZ72" s="2"/>
      <c r="PHA72" s="2"/>
      <c r="PHB72" s="2"/>
      <c r="PHC72" s="2"/>
      <c r="PHD72" s="2"/>
      <c r="PHE72" s="2"/>
      <c r="PHF72" s="2"/>
      <c r="PHG72" s="2"/>
      <c r="PHH72" s="2"/>
      <c r="PHI72" s="2"/>
      <c r="PHJ72" s="2"/>
      <c r="PHK72" s="2"/>
      <c r="PHL72" s="2"/>
      <c r="PHM72" s="2"/>
      <c r="PHN72" s="2"/>
      <c r="PHO72" s="2"/>
      <c r="PHP72" s="2"/>
      <c r="PHQ72" s="2"/>
      <c r="PHR72" s="2"/>
      <c r="PHS72" s="2"/>
      <c r="PHT72" s="2"/>
      <c r="PHU72" s="2"/>
      <c r="PHV72" s="2"/>
      <c r="PHW72" s="2"/>
      <c r="PHX72" s="2"/>
      <c r="PHY72" s="2"/>
      <c r="PHZ72" s="2"/>
      <c r="PIA72" s="2"/>
      <c r="PIB72" s="2"/>
      <c r="PIC72" s="2"/>
      <c r="PID72" s="2"/>
      <c r="PIE72" s="2"/>
      <c r="PIF72" s="2"/>
      <c r="PIG72" s="2"/>
      <c r="PIH72" s="2"/>
      <c r="PII72" s="2"/>
      <c r="PIJ72" s="2"/>
      <c r="PIK72" s="2"/>
      <c r="PIL72" s="2"/>
      <c r="PIM72" s="2"/>
      <c r="PIN72" s="2"/>
      <c r="PIO72" s="2"/>
      <c r="PIP72" s="2"/>
      <c r="PIQ72" s="2"/>
      <c r="PIR72" s="2"/>
      <c r="PIS72" s="2"/>
      <c r="PIT72" s="2"/>
      <c r="PIU72" s="2"/>
      <c r="PIV72" s="2"/>
      <c r="PIW72" s="2"/>
      <c r="PIX72" s="2"/>
      <c r="PIY72" s="2"/>
      <c r="PIZ72" s="2"/>
      <c r="PJA72" s="2"/>
      <c r="PJB72" s="2"/>
      <c r="PJC72" s="2"/>
      <c r="PJD72" s="2"/>
      <c r="PJE72" s="2"/>
      <c r="PJF72" s="2"/>
      <c r="PJG72" s="2"/>
      <c r="PJH72" s="2"/>
      <c r="PJI72" s="2"/>
      <c r="PJJ72" s="2"/>
      <c r="PJK72" s="2"/>
      <c r="PJL72" s="2"/>
      <c r="PJM72" s="2"/>
      <c r="PJN72" s="2"/>
      <c r="PJO72" s="2"/>
      <c r="PJP72" s="2"/>
      <c r="PJQ72" s="2"/>
      <c r="PJR72" s="2"/>
      <c r="PJS72" s="2"/>
      <c r="PJT72" s="2"/>
      <c r="PJU72" s="2"/>
      <c r="PJV72" s="2"/>
      <c r="PJW72" s="2"/>
      <c r="PJX72" s="2"/>
      <c r="PJY72" s="2"/>
      <c r="PJZ72" s="2"/>
      <c r="PKA72" s="2"/>
      <c r="PKB72" s="2"/>
      <c r="PKC72" s="2"/>
      <c r="PKD72" s="2"/>
      <c r="PKE72" s="2"/>
      <c r="PKF72" s="2"/>
      <c r="PKG72" s="2"/>
      <c r="PKH72" s="2"/>
      <c r="PKI72" s="2"/>
      <c r="PKJ72" s="2"/>
      <c r="PKK72" s="2"/>
      <c r="PKL72" s="2"/>
      <c r="PKM72" s="2"/>
      <c r="PKN72" s="2"/>
      <c r="PKO72" s="2"/>
      <c r="PKP72" s="2"/>
      <c r="PKQ72" s="2"/>
      <c r="PKR72" s="2"/>
      <c r="PKS72" s="2"/>
      <c r="PKT72" s="2"/>
      <c r="PKU72" s="2"/>
      <c r="PKV72" s="2"/>
      <c r="PKW72" s="2"/>
      <c r="PKX72" s="2"/>
      <c r="PKY72" s="2"/>
      <c r="PKZ72" s="2"/>
      <c r="PLA72" s="2"/>
      <c r="PLB72" s="2"/>
      <c r="PLC72" s="2"/>
      <c r="PLD72" s="2"/>
      <c r="PLE72" s="2"/>
      <c r="PLF72" s="2"/>
      <c r="PLG72" s="2"/>
      <c r="PLH72" s="2"/>
      <c r="PLI72" s="2"/>
      <c r="PLJ72" s="2"/>
      <c r="PLK72" s="2"/>
      <c r="PLL72" s="2"/>
      <c r="PLM72" s="2"/>
      <c r="PLN72" s="2"/>
      <c r="PLO72" s="2"/>
      <c r="PLP72" s="2"/>
      <c r="PLQ72" s="2"/>
      <c r="PLR72" s="2"/>
      <c r="PLS72" s="2"/>
      <c r="PLT72" s="2"/>
      <c r="PLU72" s="2"/>
      <c r="PLV72" s="2"/>
      <c r="PLW72" s="2"/>
      <c r="PLX72" s="2"/>
      <c r="PLY72" s="2"/>
      <c r="PLZ72" s="2"/>
      <c r="PMA72" s="2"/>
      <c r="PMB72" s="2"/>
      <c r="PMC72" s="2"/>
      <c r="PMD72" s="2"/>
      <c r="PME72" s="2"/>
      <c r="PMF72" s="2"/>
      <c r="PMG72" s="2"/>
      <c r="PMH72" s="2"/>
      <c r="PMI72" s="2"/>
      <c r="PMJ72" s="2"/>
      <c r="PMK72" s="2"/>
      <c r="PML72" s="2"/>
      <c r="PMM72" s="2"/>
      <c r="PMN72" s="2"/>
      <c r="PMO72" s="2"/>
      <c r="PMP72" s="2"/>
      <c r="PMQ72" s="2"/>
      <c r="PMR72" s="2"/>
      <c r="PMS72" s="2"/>
      <c r="PMT72" s="2"/>
      <c r="PMU72" s="2"/>
      <c r="PMV72" s="2"/>
      <c r="PMW72" s="2"/>
      <c r="PMX72" s="2"/>
      <c r="PMY72" s="2"/>
      <c r="PMZ72" s="2"/>
      <c r="PNA72" s="2"/>
      <c r="PNB72" s="2"/>
      <c r="PNC72" s="2"/>
      <c r="PND72" s="2"/>
      <c r="PNE72" s="2"/>
      <c r="PNF72" s="2"/>
      <c r="PNG72" s="2"/>
      <c r="PNH72" s="2"/>
      <c r="PNI72" s="2"/>
      <c r="PNJ72" s="2"/>
      <c r="PNK72" s="2"/>
      <c r="PNL72" s="2"/>
      <c r="PNM72" s="2"/>
      <c r="PNN72" s="2"/>
      <c r="PNO72" s="2"/>
      <c r="PNP72" s="2"/>
      <c r="PNQ72" s="2"/>
      <c r="PNR72" s="2"/>
      <c r="PNS72" s="2"/>
      <c r="PNT72" s="2"/>
      <c r="PNU72" s="2"/>
      <c r="PNV72" s="2"/>
      <c r="PNW72" s="2"/>
      <c r="PNX72" s="2"/>
      <c r="PNY72" s="2"/>
      <c r="PNZ72" s="2"/>
      <c r="POA72" s="2"/>
      <c r="POB72" s="2"/>
      <c r="POC72" s="2"/>
      <c r="POD72" s="2"/>
      <c r="POE72" s="2"/>
      <c r="POF72" s="2"/>
      <c r="POG72" s="2"/>
      <c r="POH72" s="2"/>
      <c r="POI72" s="2"/>
      <c r="POJ72" s="2"/>
      <c r="POK72" s="2"/>
      <c r="POL72" s="2"/>
      <c r="POM72" s="2"/>
      <c r="PON72" s="2"/>
      <c r="POO72" s="2"/>
      <c r="POP72" s="2"/>
      <c r="POQ72" s="2"/>
      <c r="POR72" s="2"/>
      <c r="POS72" s="2"/>
      <c r="POT72" s="2"/>
      <c r="POU72" s="2"/>
      <c r="POV72" s="2"/>
      <c r="POW72" s="2"/>
      <c r="POX72" s="2"/>
      <c r="POY72" s="2"/>
      <c r="POZ72" s="2"/>
      <c r="PPA72" s="2"/>
      <c r="PPB72" s="2"/>
      <c r="PPC72" s="2"/>
      <c r="PPD72" s="2"/>
      <c r="PPE72" s="2"/>
      <c r="PPF72" s="2"/>
      <c r="PPG72" s="2"/>
      <c r="PPH72" s="2"/>
      <c r="PPI72" s="2"/>
      <c r="PPJ72" s="2"/>
      <c r="PPK72" s="2"/>
      <c r="PPL72" s="2"/>
      <c r="PPM72" s="2"/>
      <c r="PPN72" s="2"/>
      <c r="PPO72" s="2"/>
      <c r="PPP72" s="2"/>
      <c r="PPQ72" s="2"/>
      <c r="PPR72" s="2"/>
      <c r="PPS72" s="2"/>
      <c r="PPT72" s="2"/>
      <c r="PPU72" s="2"/>
      <c r="PPV72" s="2"/>
      <c r="PPW72" s="2"/>
      <c r="PPX72" s="2"/>
      <c r="PPY72" s="2"/>
      <c r="PPZ72" s="2"/>
      <c r="PQA72" s="2"/>
      <c r="PQB72" s="2"/>
      <c r="PQC72" s="2"/>
      <c r="PQD72" s="2"/>
      <c r="PQE72" s="2"/>
      <c r="PQF72" s="2"/>
      <c r="PQG72" s="2"/>
      <c r="PQH72" s="2"/>
      <c r="PQI72" s="2"/>
      <c r="PQJ72" s="2"/>
      <c r="PQK72" s="2"/>
      <c r="PQL72" s="2"/>
      <c r="PQM72" s="2"/>
      <c r="PQN72" s="2"/>
      <c r="PQO72" s="2"/>
      <c r="PQP72" s="2"/>
      <c r="PQQ72" s="2"/>
      <c r="PQR72" s="2"/>
      <c r="PQS72" s="2"/>
      <c r="PQT72" s="2"/>
      <c r="PQU72" s="2"/>
      <c r="PQV72" s="2"/>
      <c r="PQW72" s="2"/>
      <c r="PQX72" s="2"/>
      <c r="PQY72" s="2"/>
      <c r="PQZ72" s="2"/>
      <c r="PRA72" s="2"/>
      <c r="PRB72" s="2"/>
      <c r="PRC72" s="2"/>
      <c r="PRD72" s="2"/>
      <c r="PRE72" s="2"/>
      <c r="PRF72" s="2"/>
      <c r="PRG72" s="2"/>
      <c r="PRH72" s="2"/>
      <c r="PRI72" s="2"/>
      <c r="PRJ72" s="2"/>
      <c r="PRK72" s="2"/>
      <c r="PRL72" s="2"/>
      <c r="PRM72" s="2"/>
      <c r="PRN72" s="2"/>
      <c r="PRO72" s="2"/>
      <c r="PRP72" s="2"/>
      <c r="PRQ72" s="2"/>
      <c r="PRR72" s="2"/>
      <c r="PRS72" s="2"/>
      <c r="PRT72" s="2"/>
      <c r="PRU72" s="2"/>
      <c r="PRV72" s="2"/>
      <c r="PRW72" s="2"/>
      <c r="PRX72" s="2"/>
      <c r="PRY72" s="2"/>
      <c r="PRZ72" s="2"/>
      <c r="PSA72" s="2"/>
      <c r="PSB72" s="2"/>
      <c r="PSC72" s="2"/>
      <c r="PSD72" s="2"/>
      <c r="PSE72" s="2"/>
      <c r="PSF72" s="2"/>
      <c r="PSG72" s="2"/>
      <c r="PSH72" s="2"/>
      <c r="PSI72" s="2"/>
      <c r="PSJ72" s="2"/>
      <c r="PSK72" s="2"/>
      <c r="PSL72" s="2"/>
      <c r="PSM72" s="2"/>
      <c r="PSN72" s="2"/>
      <c r="PSO72" s="2"/>
      <c r="PSP72" s="2"/>
      <c r="PSQ72" s="2"/>
      <c r="PSR72" s="2"/>
      <c r="PSS72" s="2"/>
      <c r="PST72" s="2"/>
      <c r="PSU72" s="2"/>
      <c r="PSV72" s="2"/>
      <c r="PSW72" s="2"/>
      <c r="PSX72" s="2"/>
      <c r="PSY72" s="2"/>
      <c r="PSZ72" s="2"/>
      <c r="PTA72" s="2"/>
      <c r="PTB72" s="2"/>
      <c r="PTC72" s="2"/>
      <c r="PTD72" s="2"/>
      <c r="PTE72" s="2"/>
      <c r="PTF72" s="2"/>
      <c r="PTG72" s="2"/>
      <c r="PTH72" s="2"/>
      <c r="PTI72" s="2"/>
      <c r="PTJ72" s="2"/>
      <c r="PTK72" s="2"/>
      <c r="PTL72" s="2"/>
      <c r="PTM72" s="2"/>
      <c r="PTN72" s="2"/>
      <c r="PTO72" s="2"/>
      <c r="PTP72" s="2"/>
      <c r="PTQ72" s="2"/>
      <c r="PTR72" s="2"/>
      <c r="PTS72" s="2"/>
      <c r="PTT72" s="2"/>
      <c r="PTU72" s="2"/>
      <c r="PTV72" s="2"/>
      <c r="PTW72" s="2"/>
      <c r="PTX72" s="2"/>
      <c r="PTY72" s="2"/>
      <c r="PTZ72" s="2"/>
      <c r="PUA72" s="2"/>
      <c r="PUB72" s="2"/>
      <c r="PUC72" s="2"/>
      <c r="PUD72" s="2"/>
      <c r="PUE72" s="2"/>
      <c r="PUF72" s="2"/>
      <c r="PUG72" s="2"/>
      <c r="PUH72" s="2"/>
      <c r="PUI72" s="2"/>
      <c r="PUJ72" s="2"/>
      <c r="PUK72" s="2"/>
      <c r="PUL72" s="2"/>
      <c r="PUM72" s="2"/>
      <c r="PUN72" s="2"/>
      <c r="PUO72" s="2"/>
      <c r="PUP72" s="2"/>
      <c r="PUQ72" s="2"/>
      <c r="PUR72" s="2"/>
      <c r="PUS72" s="2"/>
      <c r="PUT72" s="2"/>
      <c r="PUU72" s="2"/>
      <c r="PUV72" s="2"/>
      <c r="PUW72" s="2"/>
      <c r="PUX72" s="2"/>
      <c r="PUY72" s="2"/>
      <c r="PUZ72" s="2"/>
      <c r="PVA72" s="2"/>
      <c r="PVB72" s="2"/>
      <c r="PVC72" s="2"/>
      <c r="PVD72" s="2"/>
      <c r="PVE72" s="2"/>
      <c r="PVF72" s="2"/>
      <c r="PVG72" s="2"/>
      <c r="PVH72" s="2"/>
      <c r="PVI72" s="2"/>
      <c r="PVJ72" s="2"/>
      <c r="PVK72" s="2"/>
      <c r="PVL72" s="2"/>
      <c r="PVM72" s="2"/>
      <c r="PVN72" s="2"/>
      <c r="PVO72" s="2"/>
      <c r="PVP72" s="2"/>
      <c r="PVQ72" s="2"/>
      <c r="PVR72" s="2"/>
      <c r="PVS72" s="2"/>
      <c r="PVT72" s="2"/>
      <c r="PVU72" s="2"/>
      <c r="PVV72" s="2"/>
      <c r="PVW72" s="2"/>
      <c r="PVX72" s="2"/>
      <c r="PVY72" s="2"/>
      <c r="PVZ72" s="2"/>
      <c r="PWA72" s="2"/>
      <c r="PWB72" s="2"/>
      <c r="PWC72" s="2"/>
      <c r="PWD72" s="2"/>
      <c r="PWE72" s="2"/>
      <c r="PWF72" s="2"/>
      <c r="PWG72" s="2"/>
      <c r="PWH72" s="2"/>
      <c r="PWI72" s="2"/>
      <c r="PWJ72" s="2"/>
      <c r="PWK72" s="2"/>
      <c r="PWL72" s="2"/>
      <c r="PWM72" s="2"/>
      <c r="PWN72" s="2"/>
      <c r="PWO72" s="2"/>
      <c r="PWP72" s="2"/>
      <c r="PWQ72" s="2"/>
      <c r="PWR72" s="2"/>
      <c r="PWS72" s="2"/>
      <c r="PWT72" s="2"/>
      <c r="PWU72" s="2"/>
      <c r="PWV72" s="2"/>
      <c r="PWW72" s="2"/>
      <c r="PWX72" s="2"/>
      <c r="PWY72" s="2"/>
      <c r="PWZ72" s="2"/>
      <c r="PXA72" s="2"/>
      <c r="PXB72" s="2"/>
      <c r="PXC72" s="2"/>
      <c r="PXD72" s="2"/>
      <c r="PXE72" s="2"/>
      <c r="PXF72" s="2"/>
      <c r="PXG72" s="2"/>
      <c r="PXH72" s="2"/>
      <c r="PXI72" s="2"/>
      <c r="PXJ72" s="2"/>
      <c r="PXK72" s="2"/>
      <c r="PXL72" s="2"/>
      <c r="PXM72" s="2"/>
      <c r="PXN72" s="2"/>
      <c r="PXO72" s="2"/>
      <c r="PXP72" s="2"/>
      <c r="PXQ72" s="2"/>
      <c r="PXR72" s="2"/>
      <c r="PXS72" s="2"/>
      <c r="PXT72" s="2"/>
      <c r="PXU72" s="2"/>
      <c r="PXV72" s="2"/>
      <c r="PXW72" s="2"/>
      <c r="PXX72" s="2"/>
      <c r="PXY72" s="2"/>
      <c r="PXZ72" s="2"/>
      <c r="PYA72" s="2"/>
      <c r="PYB72" s="2"/>
      <c r="PYC72" s="2"/>
      <c r="PYD72" s="2"/>
      <c r="PYE72" s="2"/>
      <c r="PYF72" s="2"/>
      <c r="PYG72" s="2"/>
      <c r="PYH72" s="2"/>
      <c r="PYI72" s="2"/>
      <c r="PYJ72" s="2"/>
      <c r="PYK72" s="2"/>
      <c r="PYL72" s="2"/>
      <c r="PYM72" s="2"/>
      <c r="PYN72" s="2"/>
      <c r="PYO72" s="2"/>
      <c r="PYP72" s="2"/>
      <c r="PYQ72" s="2"/>
      <c r="PYR72" s="2"/>
      <c r="PYS72" s="2"/>
      <c r="PYT72" s="2"/>
      <c r="PYU72" s="2"/>
      <c r="PYV72" s="2"/>
      <c r="PYW72" s="2"/>
      <c r="PYX72" s="2"/>
      <c r="PYY72" s="2"/>
      <c r="PYZ72" s="2"/>
      <c r="PZA72" s="2"/>
      <c r="PZB72" s="2"/>
      <c r="PZC72" s="2"/>
      <c r="PZD72" s="2"/>
      <c r="PZE72" s="2"/>
      <c r="PZF72" s="2"/>
      <c r="PZG72" s="2"/>
      <c r="PZH72" s="2"/>
      <c r="PZI72" s="2"/>
      <c r="PZJ72" s="2"/>
      <c r="PZK72" s="2"/>
      <c r="PZL72" s="2"/>
      <c r="PZM72" s="2"/>
      <c r="PZN72" s="2"/>
      <c r="PZO72" s="2"/>
      <c r="PZP72" s="2"/>
      <c r="PZQ72" s="2"/>
      <c r="PZR72" s="2"/>
      <c r="PZS72" s="2"/>
      <c r="PZT72" s="2"/>
      <c r="PZU72" s="2"/>
      <c r="PZV72" s="2"/>
      <c r="PZW72" s="2"/>
      <c r="PZX72" s="2"/>
      <c r="PZY72" s="2"/>
      <c r="PZZ72" s="2"/>
      <c r="QAA72" s="2"/>
      <c r="QAB72" s="2"/>
      <c r="QAC72" s="2"/>
      <c r="QAD72" s="2"/>
      <c r="QAE72" s="2"/>
      <c r="QAF72" s="2"/>
      <c r="QAG72" s="2"/>
      <c r="QAH72" s="2"/>
      <c r="QAI72" s="2"/>
      <c r="QAJ72" s="2"/>
      <c r="QAK72" s="2"/>
      <c r="QAL72" s="2"/>
      <c r="QAM72" s="2"/>
      <c r="QAN72" s="2"/>
      <c r="QAO72" s="2"/>
      <c r="QAP72" s="2"/>
      <c r="QAQ72" s="2"/>
      <c r="QAR72" s="2"/>
      <c r="QAS72" s="2"/>
      <c r="QAT72" s="2"/>
      <c r="QAU72" s="2"/>
      <c r="QAV72" s="2"/>
      <c r="QAW72" s="2"/>
      <c r="QAX72" s="2"/>
      <c r="QAY72" s="2"/>
      <c r="QAZ72" s="2"/>
      <c r="QBA72" s="2"/>
      <c r="QBB72" s="2"/>
      <c r="QBC72" s="2"/>
      <c r="QBD72" s="2"/>
      <c r="QBE72" s="2"/>
      <c r="QBF72" s="2"/>
      <c r="QBG72" s="2"/>
      <c r="QBH72" s="2"/>
      <c r="QBI72" s="2"/>
      <c r="QBJ72" s="2"/>
      <c r="QBK72" s="2"/>
      <c r="QBL72" s="2"/>
      <c r="QBM72" s="2"/>
      <c r="QBN72" s="2"/>
      <c r="QBO72" s="2"/>
      <c r="QBP72" s="2"/>
      <c r="QBQ72" s="2"/>
      <c r="QBR72" s="2"/>
      <c r="QBS72" s="2"/>
      <c r="QBT72" s="2"/>
      <c r="QBU72" s="2"/>
      <c r="QBV72" s="2"/>
      <c r="QBW72" s="2"/>
      <c r="QBX72" s="2"/>
      <c r="QBY72" s="2"/>
      <c r="QBZ72" s="2"/>
      <c r="QCA72" s="2"/>
      <c r="QCB72" s="2"/>
      <c r="QCC72" s="2"/>
      <c r="QCD72" s="2"/>
      <c r="QCE72" s="2"/>
      <c r="QCF72" s="2"/>
      <c r="QCG72" s="2"/>
      <c r="QCH72" s="2"/>
      <c r="QCI72" s="2"/>
      <c r="QCJ72" s="2"/>
      <c r="QCK72" s="2"/>
      <c r="QCL72" s="2"/>
      <c r="QCM72" s="2"/>
      <c r="QCN72" s="2"/>
      <c r="QCO72" s="2"/>
      <c r="QCP72" s="2"/>
      <c r="QCQ72" s="2"/>
      <c r="QCR72" s="2"/>
      <c r="QCS72" s="2"/>
      <c r="QCT72" s="2"/>
      <c r="QCU72" s="2"/>
      <c r="QCV72" s="2"/>
      <c r="QCW72" s="2"/>
      <c r="QCX72" s="2"/>
      <c r="QCY72" s="2"/>
      <c r="QCZ72" s="2"/>
      <c r="QDA72" s="2"/>
      <c r="QDB72" s="2"/>
      <c r="QDC72" s="2"/>
      <c r="QDD72" s="2"/>
      <c r="QDE72" s="2"/>
      <c r="QDF72" s="2"/>
      <c r="QDG72" s="2"/>
      <c r="QDH72" s="2"/>
      <c r="QDI72" s="2"/>
      <c r="QDJ72" s="2"/>
      <c r="QDK72" s="2"/>
      <c r="QDL72" s="2"/>
      <c r="QDM72" s="2"/>
      <c r="QDN72" s="2"/>
      <c r="QDO72" s="2"/>
      <c r="QDP72" s="2"/>
      <c r="QDQ72" s="2"/>
      <c r="QDR72" s="2"/>
      <c r="QDS72" s="2"/>
      <c r="QDT72" s="2"/>
      <c r="QDU72" s="2"/>
      <c r="QDV72" s="2"/>
      <c r="QDW72" s="2"/>
      <c r="QDX72" s="2"/>
      <c r="QDY72" s="2"/>
      <c r="QDZ72" s="2"/>
      <c r="QEA72" s="2"/>
      <c r="QEB72" s="2"/>
      <c r="QEC72" s="2"/>
      <c r="QED72" s="2"/>
      <c r="QEE72" s="2"/>
      <c r="QEF72" s="2"/>
      <c r="QEG72" s="2"/>
      <c r="QEH72" s="2"/>
      <c r="QEI72" s="2"/>
      <c r="QEJ72" s="2"/>
      <c r="QEK72" s="2"/>
      <c r="QEL72" s="2"/>
      <c r="QEM72" s="2"/>
      <c r="QEN72" s="2"/>
      <c r="QEO72" s="2"/>
      <c r="QEP72" s="2"/>
      <c r="QEQ72" s="2"/>
      <c r="QER72" s="2"/>
      <c r="QES72" s="2"/>
      <c r="QET72" s="2"/>
      <c r="QEU72" s="2"/>
      <c r="QEV72" s="2"/>
      <c r="QEW72" s="2"/>
      <c r="QEX72" s="2"/>
      <c r="QEY72" s="2"/>
      <c r="QEZ72" s="2"/>
      <c r="QFA72" s="2"/>
      <c r="QFB72" s="2"/>
      <c r="QFC72" s="2"/>
      <c r="QFD72" s="2"/>
      <c r="QFE72" s="2"/>
      <c r="QFF72" s="2"/>
      <c r="QFG72" s="2"/>
      <c r="QFH72" s="2"/>
      <c r="QFI72" s="2"/>
      <c r="QFJ72" s="2"/>
      <c r="QFK72" s="2"/>
      <c r="QFL72" s="2"/>
      <c r="QFM72" s="2"/>
      <c r="QFN72" s="2"/>
      <c r="QFO72" s="2"/>
      <c r="QFP72" s="2"/>
      <c r="QFQ72" s="2"/>
      <c r="QFR72" s="2"/>
      <c r="QFS72" s="2"/>
      <c r="QFT72" s="2"/>
      <c r="QFU72" s="2"/>
      <c r="QFV72" s="2"/>
      <c r="QFW72" s="2"/>
      <c r="QFX72" s="2"/>
      <c r="QFY72" s="2"/>
      <c r="QFZ72" s="2"/>
      <c r="QGA72" s="2"/>
      <c r="QGB72" s="2"/>
      <c r="QGC72" s="2"/>
      <c r="QGD72" s="2"/>
      <c r="QGE72" s="2"/>
      <c r="QGF72" s="2"/>
      <c r="QGG72" s="2"/>
      <c r="QGH72" s="2"/>
      <c r="QGI72" s="2"/>
      <c r="QGJ72" s="2"/>
      <c r="QGK72" s="2"/>
      <c r="QGL72" s="2"/>
      <c r="QGM72" s="2"/>
      <c r="QGN72" s="2"/>
      <c r="QGO72" s="2"/>
      <c r="QGP72" s="2"/>
      <c r="QGQ72" s="2"/>
      <c r="QGR72" s="2"/>
      <c r="QGS72" s="2"/>
      <c r="QGT72" s="2"/>
      <c r="QGU72" s="2"/>
      <c r="QGV72" s="2"/>
      <c r="QGW72" s="2"/>
      <c r="QGX72" s="2"/>
      <c r="QGY72" s="2"/>
      <c r="QGZ72" s="2"/>
      <c r="QHA72" s="2"/>
      <c r="QHB72" s="2"/>
      <c r="QHC72" s="2"/>
      <c r="QHD72" s="2"/>
      <c r="QHE72" s="2"/>
      <c r="QHF72" s="2"/>
      <c r="QHG72" s="2"/>
      <c r="QHH72" s="2"/>
      <c r="QHI72" s="2"/>
      <c r="QHJ72" s="2"/>
      <c r="QHK72" s="2"/>
      <c r="QHL72" s="2"/>
      <c r="QHM72" s="2"/>
      <c r="QHN72" s="2"/>
      <c r="QHO72" s="2"/>
      <c r="QHP72" s="2"/>
      <c r="QHQ72" s="2"/>
      <c r="QHR72" s="2"/>
      <c r="QHS72" s="2"/>
      <c r="QHT72" s="2"/>
      <c r="QHU72" s="2"/>
      <c r="QHV72" s="2"/>
      <c r="QHW72" s="2"/>
      <c r="QHX72" s="2"/>
      <c r="QHY72" s="2"/>
      <c r="QHZ72" s="2"/>
      <c r="QIA72" s="2"/>
      <c r="QIB72" s="2"/>
      <c r="QIC72" s="2"/>
      <c r="QID72" s="2"/>
      <c r="QIE72" s="2"/>
      <c r="QIF72" s="2"/>
      <c r="QIG72" s="2"/>
      <c r="QIH72" s="2"/>
      <c r="QII72" s="2"/>
      <c r="QIJ72" s="2"/>
      <c r="QIK72" s="2"/>
      <c r="QIL72" s="2"/>
      <c r="QIM72" s="2"/>
      <c r="QIN72" s="2"/>
      <c r="QIO72" s="2"/>
      <c r="QIP72" s="2"/>
      <c r="QIQ72" s="2"/>
      <c r="QIR72" s="2"/>
      <c r="QIS72" s="2"/>
      <c r="QIT72" s="2"/>
      <c r="QIU72" s="2"/>
      <c r="QIV72" s="2"/>
      <c r="QIW72" s="2"/>
      <c r="QIX72" s="2"/>
      <c r="QIY72" s="2"/>
      <c r="QIZ72" s="2"/>
      <c r="QJA72" s="2"/>
      <c r="QJB72" s="2"/>
      <c r="QJC72" s="2"/>
      <c r="QJD72" s="2"/>
      <c r="QJE72" s="2"/>
      <c r="QJF72" s="2"/>
      <c r="QJG72" s="2"/>
      <c r="QJH72" s="2"/>
      <c r="QJI72" s="2"/>
      <c r="QJJ72" s="2"/>
      <c r="QJK72" s="2"/>
      <c r="QJL72" s="2"/>
      <c r="QJM72" s="2"/>
      <c r="QJN72" s="2"/>
      <c r="QJO72" s="2"/>
      <c r="QJP72" s="2"/>
      <c r="QJQ72" s="2"/>
      <c r="QJR72" s="2"/>
      <c r="QJS72" s="2"/>
      <c r="QJT72" s="2"/>
      <c r="QJU72" s="2"/>
      <c r="QJV72" s="2"/>
      <c r="QJW72" s="2"/>
      <c r="QJX72" s="2"/>
      <c r="QJY72" s="2"/>
      <c r="QJZ72" s="2"/>
      <c r="QKA72" s="2"/>
      <c r="QKB72" s="2"/>
      <c r="QKC72" s="2"/>
      <c r="QKD72" s="2"/>
      <c r="QKE72" s="2"/>
      <c r="QKF72" s="2"/>
      <c r="QKG72" s="2"/>
      <c r="QKH72" s="2"/>
      <c r="QKI72" s="2"/>
      <c r="QKJ72" s="2"/>
      <c r="QKK72" s="2"/>
      <c r="QKL72" s="2"/>
      <c r="QKM72" s="2"/>
      <c r="QKN72" s="2"/>
      <c r="QKO72" s="2"/>
      <c r="QKP72" s="2"/>
      <c r="QKQ72" s="2"/>
      <c r="QKR72" s="2"/>
      <c r="QKS72" s="2"/>
      <c r="QKT72" s="2"/>
      <c r="QKU72" s="2"/>
      <c r="QKV72" s="2"/>
      <c r="QKW72" s="2"/>
      <c r="QKX72" s="2"/>
      <c r="QKY72" s="2"/>
      <c r="QKZ72" s="2"/>
      <c r="QLA72" s="2"/>
      <c r="QLB72" s="2"/>
      <c r="QLC72" s="2"/>
      <c r="QLD72" s="2"/>
      <c r="QLE72" s="2"/>
      <c r="QLF72" s="2"/>
      <c r="QLG72" s="2"/>
      <c r="QLH72" s="2"/>
      <c r="QLI72" s="2"/>
      <c r="QLJ72" s="2"/>
      <c r="QLK72" s="2"/>
      <c r="QLL72" s="2"/>
      <c r="QLM72" s="2"/>
      <c r="QLN72" s="2"/>
      <c r="QLO72" s="2"/>
      <c r="QLP72" s="2"/>
      <c r="QLQ72" s="2"/>
      <c r="QLR72" s="2"/>
      <c r="QLS72" s="2"/>
      <c r="QLT72" s="2"/>
      <c r="QLU72" s="2"/>
      <c r="QLV72" s="2"/>
      <c r="QLW72" s="2"/>
      <c r="QLX72" s="2"/>
      <c r="QLY72" s="2"/>
      <c r="QLZ72" s="2"/>
      <c r="QMA72" s="2"/>
      <c r="QMB72" s="2"/>
      <c r="QMC72" s="2"/>
      <c r="QMD72" s="2"/>
      <c r="QME72" s="2"/>
      <c r="QMF72" s="2"/>
      <c r="QMG72" s="2"/>
      <c r="QMH72" s="2"/>
      <c r="QMI72" s="2"/>
      <c r="QMJ72" s="2"/>
      <c r="QMK72" s="2"/>
      <c r="QML72" s="2"/>
      <c r="QMM72" s="2"/>
      <c r="QMN72" s="2"/>
      <c r="QMO72" s="2"/>
      <c r="QMP72" s="2"/>
      <c r="QMQ72" s="2"/>
      <c r="QMR72" s="2"/>
      <c r="QMS72" s="2"/>
      <c r="QMT72" s="2"/>
      <c r="QMU72" s="2"/>
      <c r="QMV72" s="2"/>
      <c r="QMW72" s="2"/>
      <c r="QMX72" s="2"/>
      <c r="QMY72" s="2"/>
      <c r="QMZ72" s="2"/>
      <c r="QNA72" s="2"/>
      <c r="QNB72" s="2"/>
      <c r="QNC72" s="2"/>
      <c r="QND72" s="2"/>
      <c r="QNE72" s="2"/>
      <c r="QNF72" s="2"/>
      <c r="QNG72" s="2"/>
      <c r="QNH72" s="2"/>
      <c r="QNI72" s="2"/>
      <c r="QNJ72" s="2"/>
      <c r="QNK72" s="2"/>
      <c r="QNL72" s="2"/>
      <c r="QNM72" s="2"/>
      <c r="QNN72" s="2"/>
      <c r="QNO72" s="2"/>
      <c r="QNP72" s="2"/>
      <c r="QNQ72" s="2"/>
      <c r="QNR72" s="2"/>
      <c r="QNS72" s="2"/>
      <c r="QNT72" s="2"/>
      <c r="QNU72" s="2"/>
      <c r="QNV72" s="2"/>
      <c r="QNW72" s="2"/>
      <c r="QNX72" s="2"/>
      <c r="QNY72" s="2"/>
      <c r="QNZ72" s="2"/>
      <c r="QOA72" s="2"/>
      <c r="QOB72" s="2"/>
      <c r="QOC72" s="2"/>
      <c r="QOD72" s="2"/>
      <c r="QOE72" s="2"/>
      <c r="QOF72" s="2"/>
      <c r="QOG72" s="2"/>
      <c r="QOH72" s="2"/>
      <c r="QOI72" s="2"/>
      <c r="QOJ72" s="2"/>
      <c r="QOK72" s="2"/>
      <c r="QOL72" s="2"/>
      <c r="QOM72" s="2"/>
      <c r="QON72" s="2"/>
      <c r="QOO72" s="2"/>
      <c r="QOP72" s="2"/>
      <c r="QOQ72" s="2"/>
      <c r="QOR72" s="2"/>
      <c r="QOS72" s="2"/>
      <c r="QOT72" s="2"/>
      <c r="QOU72" s="2"/>
      <c r="QOV72" s="2"/>
      <c r="QOW72" s="2"/>
      <c r="QOX72" s="2"/>
      <c r="QOY72" s="2"/>
      <c r="QOZ72" s="2"/>
      <c r="QPA72" s="2"/>
      <c r="QPB72" s="2"/>
      <c r="QPC72" s="2"/>
      <c r="QPD72" s="2"/>
      <c r="QPE72" s="2"/>
      <c r="QPF72" s="2"/>
      <c r="QPG72" s="2"/>
      <c r="QPH72" s="2"/>
      <c r="QPI72" s="2"/>
      <c r="QPJ72" s="2"/>
      <c r="QPK72" s="2"/>
      <c r="QPL72" s="2"/>
      <c r="QPM72" s="2"/>
      <c r="QPN72" s="2"/>
      <c r="QPO72" s="2"/>
      <c r="QPP72" s="2"/>
      <c r="QPQ72" s="2"/>
      <c r="QPR72" s="2"/>
      <c r="QPS72" s="2"/>
      <c r="QPT72" s="2"/>
      <c r="QPU72" s="2"/>
      <c r="QPV72" s="2"/>
      <c r="QPW72" s="2"/>
      <c r="QPX72" s="2"/>
      <c r="QPY72" s="2"/>
      <c r="QPZ72" s="2"/>
      <c r="QQA72" s="2"/>
      <c r="QQB72" s="2"/>
      <c r="QQC72" s="2"/>
      <c r="QQD72" s="2"/>
      <c r="QQE72" s="2"/>
      <c r="QQF72" s="2"/>
      <c r="QQG72" s="2"/>
      <c r="QQH72" s="2"/>
      <c r="QQI72" s="2"/>
      <c r="QQJ72" s="2"/>
      <c r="QQK72" s="2"/>
      <c r="QQL72" s="2"/>
      <c r="QQM72" s="2"/>
      <c r="QQN72" s="2"/>
      <c r="QQO72" s="2"/>
      <c r="QQP72" s="2"/>
      <c r="QQQ72" s="2"/>
      <c r="QQR72" s="2"/>
      <c r="QQS72" s="2"/>
      <c r="QQT72" s="2"/>
      <c r="QQU72" s="2"/>
      <c r="QQV72" s="2"/>
      <c r="QQW72" s="2"/>
      <c r="QQX72" s="2"/>
      <c r="QQY72" s="2"/>
      <c r="QQZ72" s="2"/>
      <c r="QRA72" s="2"/>
      <c r="QRB72" s="2"/>
      <c r="QRC72" s="2"/>
      <c r="QRD72" s="2"/>
      <c r="QRE72" s="2"/>
      <c r="QRF72" s="2"/>
      <c r="QRG72" s="2"/>
      <c r="QRH72" s="2"/>
      <c r="QRI72" s="2"/>
      <c r="QRJ72" s="2"/>
      <c r="QRK72" s="2"/>
      <c r="QRL72" s="2"/>
      <c r="QRM72" s="2"/>
      <c r="QRN72" s="2"/>
      <c r="QRO72" s="2"/>
      <c r="QRP72" s="2"/>
      <c r="QRQ72" s="2"/>
      <c r="QRR72" s="2"/>
      <c r="QRS72" s="2"/>
      <c r="QRT72" s="2"/>
      <c r="QRU72" s="2"/>
      <c r="QRV72" s="2"/>
      <c r="QRW72" s="2"/>
      <c r="QRX72" s="2"/>
      <c r="QRY72" s="2"/>
      <c r="QRZ72" s="2"/>
      <c r="QSA72" s="2"/>
      <c r="QSB72" s="2"/>
      <c r="QSC72" s="2"/>
      <c r="QSD72" s="2"/>
      <c r="QSE72" s="2"/>
      <c r="QSF72" s="2"/>
      <c r="QSG72" s="2"/>
      <c r="QSH72" s="2"/>
      <c r="QSI72" s="2"/>
      <c r="QSJ72" s="2"/>
      <c r="QSK72" s="2"/>
      <c r="QSL72" s="2"/>
      <c r="QSM72" s="2"/>
      <c r="QSN72" s="2"/>
      <c r="QSO72" s="2"/>
      <c r="QSP72" s="2"/>
      <c r="QSQ72" s="2"/>
      <c r="QSR72" s="2"/>
      <c r="QSS72" s="2"/>
      <c r="QST72" s="2"/>
      <c r="QSU72" s="2"/>
      <c r="QSV72" s="2"/>
      <c r="QSW72" s="2"/>
      <c r="QSX72" s="2"/>
      <c r="QSY72" s="2"/>
      <c r="QSZ72" s="2"/>
      <c r="QTA72" s="2"/>
      <c r="QTB72" s="2"/>
      <c r="QTC72" s="2"/>
      <c r="QTD72" s="2"/>
      <c r="QTE72" s="2"/>
      <c r="QTF72" s="2"/>
      <c r="QTG72" s="2"/>
      <c r="QTH72" s="2"/>
      <c r="QTI72" s="2"/>
      <c r="QTJ72" s="2"/>
      <c r="QTK72" s="2"/>
      <c r="QTL72" s="2"/>
      <c r="QTM72" s="2"/>
      <c r="QTN72" s="2"/>
      <c r="QTO72" s="2"/>
      <c r="QTP72" s="2"/>
      <c r="QTQ72" s="2"/>
      <c r="QTR72" s="2"/>
      <c r="QTS72" s="2"/>
      <c r="QTT72" s="2"/>
      <c r="QTU72" s="2"/>
      <c r="QTV72" s="2"/>
      <c r="QTW72" s="2"/>
      <c r="QTX72" s="2"/>
      <c r="QTY72" s="2"/>
      <c r="QTZ72" s="2"/>
      <c r="QUA72" s="2"/>
      <c r="QUB72" s="2"/>
      <c r="QUC72" s="2"/>
      <c r="QUD72" s="2"/>
      <c r="QUE72" s="2"/>
      <c r="QUF72" s="2"/>
      <c r="QUG72" s="2"/>
      <c r="QUH72" s="2"/>
      <c r="QUI72" s="2"/>
      <c r="QUJ72" s="2"/>
      <c r="QUK72" s="2"/>
      <c r="QUL72" s="2"/>
      <c r="QUM72" s="2"/>
      <c r="QUN72" s="2"/>
      <c r="QUO72" s="2"/>
      <c r="QUP72" s="2"/>
      <c r="QUQ72" s="2"/>
      <c r="QUR72" s="2"/>
      <c r="QUS72" s="2"/>
      <c r="QUT72" s="2"/>
      <c r="QUU72" s="2"/>
      <c r="QUV72" s="2"/>
      <c r="QUW72" s="2"/>
      <c r="QUX72" s="2"/>
      <c r="QUY72" s="2"/>
      <c r="QUZ72" s="2"/>
      <c r="QVA72" s="2"/>
      <c r="QVB72" s="2"/>
      <c r="QVC72" s="2"/>
      <c r="QVD72" s="2"/>
      <c r="QVE72" s="2"/>
      <c r="QVF72" s="2"/>
      <c r="QVG72" s="2"/>
      <c r="QVH72" s="2"/>
      <c r="QVI72" s="2"/>
      <c r="QVJ72" s="2"/>
      <c r="QVK72" s="2"/>
      <c r="QVL72" s="2"/>
      <c r="QVM72" s="2"/>
      <c r="QVN72" s="2"/>
      <c r="QVO72" s="2"/>
      <c r="QVP72" s="2"/>
      <c r="QVQ72" s="2"/>
      <c r="QVR72" s="2"/>
      <c r="QVS72" s="2"/>
      <c r="QVT72" s="2"/>
      <c r="QVU72" s="2"/>
      <c r="QVV72" s="2"/>
      <c r="QVW72" s="2"/>
      <c r="QVX72" s="2"/>
      <c r="QVY72" s="2"/>
      <c r="QVZ72" s="2"/>
      <c r="QWA72" s="2"/>
      <c r="QWB72" s="2"/>
      <c r="QWC72" s="2"/>
      <c r="QWD72" s="2"/>
      <c r="QWE72" s="2"/>
      <c r="QWF72" s="2"/>
      <c r="QWG72" s="2"/>
      <c r="QWH72" s="2"/>
      <c r="QWI72" s="2"/>
      <c r="QWJ72" s="2"/>
      <c r="QWK72" s="2"/>
      <c r="QWL72" s="2"/>
      <c r="QWM72" s="2"/>
      <c r="QWN72" s="2"/>
      <c r="QWO72" s="2"/>
      <c r="QWP72" s="2"/>
      <c r="QWQ72" s="2"/>
      <c r="QWR72" s="2"/>
      <c r="QWS72" s="2"/>
      <c r="QWT72" s="2"/>
      <c r="QWU72" s="2"/>
      <c r="QWV72" s="2"/>
      <c r="QWW72" s="2"/>
      <c r="QWX72" s="2"/>
      <c r="QWY72" s="2"/>
      <c r="QWZ72" s="2"/>
      <c r="QXA72" s="2"/>
      <c r="QXB72" s="2"/>
      <c r="QXC72" s="2"/>
      <c r="QXD72" s="2"/>
      <c r="QXE72" s="2"/>
      <c r="QXF72" s="2"/>
      <c r="QXG72" s="2"/>
      <c r="QXH72" s="2"/>
      <c r="QXI72" s="2"/>
      <c r="QXJ72" s="2"/>
      <c r="QXK72" s="2"/>
      <c r="QXL72" s="2"/>
      <c r="QXM72" s="2"/>
      <c r="QXN72" s="2"/>
      <c r="QXO72" s="2"/>
      <c r="QXP72" s="2"/>
      <c r="QXQ72" s="2"/>
      <c r="QXR72" s="2"/>
      <c r="QXS72" s="2"/>
      <c r="QXT72" s="2"/>
      <c r="QXU72" s="2"/>
      <c r="QXV72" s="2"/>
      <c r="QXW72" s="2"/>
      <c r="QXX72" s="2"/>
      <c r="QXY72" s="2"/>
      <c r="QXZ72" s="2"/>
      <c r="QYA72" s="2"/>
      <c r="QYB72" s="2"/>
      <c r="QYC72" s="2"/>
      <c r="QYD72" s="2"/>
      <c r="QYE72" s="2"/>
      <c r="QYF72" s="2"/>
      <c r="QYG72" s="2"/>
      <c r="QYH72" s="2"/>
      <c r="QYI72" s="2"/>
      <c r="QYJ72" s="2"/>
      <c r="QYK72" s="2"/>
      <c r="QYL72" s="2"/>
      <c r="QYM72" s="2"/>
      <c r="QYN72" s="2"/>
      <c r="QYO72" s="2"/>
      <c r="QYP72" s="2"/>
      <c r="QYQ72" s="2"/>
      <c r="QYR72" s="2"/>
      <c r="QYS72" s="2"/>
      <c r="QYT72" s="2"/>
      <c r="QYU72" s="2"/>
      <c r="QYV72" s="2"/>
      <c r="QYW72" s="2"/>
      <c r="QYX72" s="2"/>
      <c r="QYY72" s="2"/>
      <c r="QYZ72" s="2"/>
      <c r="QZA72" s="2"/>
      <c r="QZB72" s="2"/>
      <c r="QZC72" s="2"/>
      <c r="QZD72" s="2"/>
      <c r="QZE72" s="2"/>
      <c r="QZF72" s="2"/>
      <c r="QZG72" s="2"/>
      <c r="QZH72" s="2"/>
      <c r="QZI72" s="2"/>
      <c r="QZJ72" s="2"/>
      <c r="QZK72" s="2"/>
      <c r="QZL72" s="2"/>
      <c r="QZM72" s="2"/>
      <c r="QZN72" s="2"/>
      <c r="QZO72" s="2"/>
      <c r="QZP72" s="2"/>
      <c r="QZQ72" s="2"/>
      <c r="QZR72" s="2"/>
      <c r="QZS72" s="2"/>
      <c r="QZT72" s="2"/>
      <c r="QZU72" s="2"/>
      <c r="QZV72" s="2"/>
      <c r="QZW72" s="2"/>
      <c r="QZX72" s="2"/>
      <c r="QZY72" s="2"/>
      <c r="QZZ72" s="2"/>
      <c r="RAA72" s="2"/>
      <c r="RAB72" s="2"/>
      <c r="RAC72" s="2"/>
      <c r="RAD72" s="2"/>
      <c r="RAE72" s="2"/>
      <c r="RAF72" s="2"/>
      <c r="RAG72" s="2"/>
      <c r="RAH72" s="2"/>
      <c r="RAI72" s="2"/>
      <c r="RAJ72" s="2"/>
      <c r="RAK72" s="2"/>
      <c r="RAL72" s="2"/>
      <c r="RAM72" s="2"/>
      <c r="RAN72" s="2"/>
      <c r="RAO72" s="2"/>
      <c r="RAP72" s="2"/>
      <c r="RAQ72" s="2"/>
      <c r="RAR72" s="2"/>
      <c r="RAS72" s="2"/>
      <c r="RAT72" s="2"/>
      <c r="RAU72" s="2"/>
      <c r="RAV72" s="2"/>
      <c r="RAW72" s="2"/>
      <c r="RAX72" s="2"/>
      <c r="RAY72" s="2"/>
      <c r="RAZ72" s="2"/>
      <c r="RBA72" s="2"/>
      <c r="RBB72" s="2"/>
      <c r="RBC72" s="2"/>
      <c r="RBD72" s="2"/>
      <c r="RBE72" s="2"/>
      <c r="RBF72" s="2"/>
      <c r="RBG72" s="2"/>
      <c r="RBH72" s="2"/>
      <c r="RBI72" s="2"/>
      <c r="RBJ72" s="2"/>
      <c r="RBK72" s="2"/>
      <c r="RBL72" s="2"/>
      <c r="RBM72" s="2"/>
      <c r="RBN72" s="2"/>
      <c r="RBO72" s="2"/>
      <c r="RBP72" s="2"/>
      <c r="RBQ72" s="2"/>
      <c r="RBR72" s="2"/>
      <c r="RBS72" s="2"/>
      <c r="RBT72" s="2"/>
      <c r="RBU72" s="2"/>
      <c r="RBV72" s="2"/>
      <c r="RBW72" s="2"/>
      <c r="RBX72" s="2"/>
      <c r="RBY72" s="2"/>
      <c r="RBZ72" s="2"/>
      <c r="RCA72" s="2"/>
      <c r="RCB72" s="2"/>
      <c r="RCC72" s="2"/>
      <c r="RCD72" s="2"/>
      <c r="RCE72" s="2"/>
      <c r="RCF72" s="2"/>
      <c r="RCG72" s="2"/>
      <c r="RCH72" s="2"/>
      <c r="RCI72" s="2"/>
      <c r="RCJ72" s="2"/>
      <c r="RCK72" s="2"/>
      <c r="RCL72" s="2"/>
      <c r="RCM72" s="2"/>
      <c r="RCN72" s="2"/>
      <c r="RCO72" s="2"/>
      <c r="RCP72" s="2"/>
      <c r="RCQ72" s="2"/>
      <c r="RCR72" s="2"/>
      <c r="RCS72" s="2"/>
      <c r="RCT72" s="2"/>
      <c r="RCU72" s="2"/>
      <c r="RCV72" s="2"/>
      <c r="RCW72" s="2"/>
      <c r="RCX72" s="2"/>
      <c r="RCY72" s="2"/>
      <c r="RCZ72" s="2"/>
      <c r="RDA72" s="2"/>
      <c r="RDB72" s="2"/>
      <c r="RDC72" s="2"/>
      <c r="RDD72" s="2"/>
      <c r="RDE72" s="2"/>
      <c r="RDF72" s="2"/>
      <c r="RDG72" s="2"/>
      <c r="RDH72" s="2"/>
      <c r="RDI72" s="2"/>
      <c r="RDJ72" s="2"/>
      <c r="RDK72" s="2"/>
      <c r="RDL72" s="2"/>
      <c r="RDM72" s="2"/>
      <c r="RDN72" s="2"/>
      <c r="RDO72" s="2"/>
      <c r="RDP72" s="2"/>
      <c r="RDQ72" s="2"/>
      <c r="RDR72" s="2"/>
      <c r="RDS72" s="2"/>
      <c r="RDT72" s="2"/>
      <c r="RDU72" s="2"/>
      <c r="RDV72" s="2"/>
      <c r="RDW72" s="2"/>
      <c r="RDX72" s="2"/>
      <c r="RDY72" s="2"/>
      <c r="RDZ72" s="2"/>
      <c r="REA72" s="2"/>
      <c r="REB72" s="2"/>
      <c r="REC72" s="2"/>
      <c r="RED72" s="2"/>
      <c r="REE72" s="2"/>
      <c r="REF72" s="2"/>
      <c r="REG72" s="2"/>
      <c r="REH72" s="2"/>
      <c r="REI72" s="2"/>
      <c r="REJ72" s="2"/>
      <c r="REK72" s="2"/>
      <c r="REL72" s="2"/>
      <c r="REM72" s="2"/>
      <c r="REN72" s="2"/>
      <c r="REO72" s="2"/>
      <c r="REP72" s="2"/>
      <c r="REQ72" s="2"/>
      <c r="RER72" s="2"/>
      <c r="RES72" s="2"/>
      <c r="RET72" s="2"/>
      <c r="REU72" s="2"/>
      <c r="REV72" s="2"/>
      <c r="REW72" s="2"/>
      <c r="REX72" s="2"/>
      <c r="REY72" s="2"/>
      <c r="REZ72" s="2"/>
      <c r="RFA72" s="2"/>
      <c r="RFB72" s="2"/>
      <c r="RFC72" s="2"/>
      <c r="RFD72" s="2"/>
      <c r="RFE72" s="2"/>
      <c r="RFF72" s="2"/>
      <c r="RFG72" s="2"/>
      <c r="RFH72" s="2"/>
      <c r="RFI72" s="2"/>
      <c r="RFJ72" s="2"/>
      <c r="RFK72" s="2"/>
      <c r="RFL72" s="2"/>
      <c r="RFM72" s="2"/>
      <c r="RFN72" s="2"/>
      <c r="RFO72" s="2"/>
      <c r="RFP72" s="2"/>
      <c r="RFQ72" s="2"/>
      <c r="RFR72" s="2"/>
      <c r="RFS72" s="2"/>
      <c r="RFT72" s="2"/>
      <c r="RFU72" s="2"/>
      <c r="RFV72" s="2"/>
      <c r="RFW72" s="2"/>
      <c r="RFX72" s="2"/>
      <c r="RFY72" s="2"/>
      <c r="RFZ72" s="2"/>
      <c r="RGA72" s="2"/>
      <c r="RGB72" s="2"/>
      <c r="RGC72" s="2"/>
      <c r="RGD72" s="2"/>
      <c r="RGE72" s="2"/>
      <c r="RGF72" s="2"/>
      <c r="RGG72" s="2"/>
      <c r="RGH72" s="2"/>
      <c r="RGI72" s="2"/>
      <c r="RGJ72" s="2"/>
      <c r="RGK72" s="2"/>
      <c r="RGL72" s="2"/>
      <c r="RGM72" s="2"/>
      <c r="RGN72" s="2"/>
      <c r="RGO72" s="2"/>
      <c r="RGP72" s="2"/>
      <c r="RGQ72" s="2"/>
      <c r="RGR72" s="2"/>
      <c r="RGS72" s="2"/>
      <c r="RGT72" s="2"/>
      <c r="RGU72" s="2"/>
      <c r="RGV72" s="2"/>
      <c r="RGW72" s="2"/>
      <c r="RGX72" s="2"/>
      <c r="RGY72" s="2"/>
      <c r="RGZ72" s="2"/>
      <c r="RHA72" s="2"/>
      <c r="RHB72" s="2"/>
      <c r="RHC72" s="2"/>
      <c r="RHD72" s="2"/>
      <c r="RHE72" s="2"/>
      <c r="RHF72" s="2"/>
      <c r="RHG72" s="2"/>
      <c r="RHH72" s="2"/>
      <c r="RHI72" s="2"/>
      <c r="RHJ72" s="2"/>
      <c r="RHK72" s="2"/>
      <c r="RHL72" s="2"/>
      <c r="RHM72" s="2"/>
      <c r="RHN72" s="2"/>
      <c r="RHO72" s="2"/>
      <c r="RHP72" s="2"/>
      <c r="RHQ72" s="2"/>
      <c r="RHR72" s="2"/>
      <c r="RHS72" s="2"/>
      <c r="RHT72" s="2"/>
      <c r="RHU72" s="2"/>
      <c r="RHV72" s="2"/>
      <c r="RHW72" s="2"/>
      <c r="RHX72" s="2"/>
      <c r="RHY72" s="2"/>
      <c r="RHZ72" s="2"/>
      <c r="RIA72" s="2"/>
      <c r="RIB72" s="2"/>
      <c r="RIC72" s="2"/>
      <c r="RID72" s="2"/>
      <c r="RIE72" s="2"/>
      <c r="RIF72" s="2"/>
      <c r="RIG72" s="2"/>
      <c r="RIH72" s="2"/>
      <c r="RII72" s="2"/>
      <c r="RIJ72" s="2"/>
      <c r="RIK72" s="2"/>
      <c r="RIL72" s="2"/>
      <c r="RIM72" s="2"/>
      <c r="RIN72" s="2"/>
      <c r="RIO72" s="2"/>
      <c r="RIP72" s="2"/>
      <c r="RIQ72" s="2"/>
      <c r="RIR72" s="2"/>
      <c r="RIS72" s="2"/>
      <c r="RIT72" s="2"/>
      <c r="RIU72" s="2"/>
      <c r="RIV72" s="2"/>
      <c r="RIW72" s="2"/>
      <c r="RIX72" s="2"/>
      <c r="RIY72" s="2"/>
      <c r="RIZ72" s="2"/>
      <c r="RJA72" s="2"/>
      <c r="RJB72" s="2"/>
      <c r="RJC72" s="2"/>
      <c r="RJD72" s="2"/>
      <c r="RJE72" s="2"/>
      <c r="RJF72" s="2"/>
      <c r="RJG72" s="2"/>
      <c r="RJH72" s="2"/>
      <c r="RJI72" s="2"/>
      <c r="RJJ72" s="2"/>
      <c r="RJK72" s="2"/>
      <c r="RJL72" s="2"/>
      <c r="RJM72" s="2"/>
      <c r="RJN72" s="2"/>
      <c r="RJO72" s="2"/>
      <c r="RJP72" s="2"/>
      <c r="RJQ72" s="2"/>
      <c r="RJR72" s="2"/>
      <c r="RJS72" s="2"/>
      <c r="RJT72" s="2"/>
      <c r="RJU72" s="2"/>
      <c r="RJV72" s="2"/>
      <c r="RJW72" s="2"/>
      <c r="RJX72" s="2"/>
      <c r="RJY72" s="2"/>
      <c r="RJZ72" s="2"/>
      <c r="RKA72" s="2"/>
      <c r="RKB72" s="2"/>
      <c r="RKC72" s="2"/>
      <c r="RKD72" s="2"/>
      <c r="RKE72" s="2"/>
      <c r="RKF72" s="2"/>
      <c r="RKG72" s="2"/>
      <c r="RKH72" s="2"/>
      <c r="RKI72" s="2"/>
      <c r="RKJ72" s="2"/>
      <c r="RKK72" s="2"/>
      <c r="RKL72" s="2"/>
      <c r="RKM72" s="2"/>
      <c r="RKN72" s="2"/>
      <c r="RKO72" s="2"/>
      <c r="RKP72" s="2"/>
      <c r="RKQ72" s="2"/>
      <c r="RKR72" s="2"/>
      <c r="RKS72" s="2"/>
      <c r="RKT72" s="2"/>
      <c r="RKU72" s="2"/>
      <c r="RKV72" s="2"/>
      <c r="RKW72" s="2"/>
      <c r="RKX72" s="2"/>
      <c r="RKY72" s="2"/>
      <c r="RKZ72" s="2"/>
      <c r="RLA72" s="2"/>
      <c r="RLB72" s="2"/>
      <c r="RLC72" s="2"/>
      <c r="RLD72" s="2"/>
      <c r="RLE72" s="2"/>
      <c r="RLF72" s="2"/>
      <c r="RLG72" s="2"/>
      <c r="RLH72" s="2"/>
      <c r="RLI72" s="2"/>
      <c r="RLJ72" s="2"/>
      <c r="RLK72" s="2"/>
      <c r="RLL72" s="2"/>
      <c r="RLM72" s="2"/>
      <c r="RLN72" s="2"/>
      <c r="RLO72" s="2"/>
      <c r="RLP72" s="2"/>
      <c r="RLQ72" s="2"/>
      <c r="RLR72" s="2"/>
      <c r="RLS72" s="2"/>
      <c r="RLT72" s="2"/>
      <c r="RLU72" s="2"/>
      <c r="RLV72" s="2"/>
      <c r="RLW72" s="2"/>
      <c r="RLX72" s="2"/>
      <c r="RLY72" s="2"/>
      <c r="RLZ72" s="2"/>
      <c r="RMA72" s="2"/>
      <c r="RMB72" s="2"/>
      <c r="RMC72" s="2"/>
      <c r="RMD72" s="2"/>
      <c r="RME72" s="2"/>
      <c r="RMF72" s="2"/>
      <c r="RMG72" s="2"/>
      <c r="RMH72" s="2"/>
      <c r="RMI72" s="2"/>
      <c r="RMJ72" s="2"/>
      <c r="RMK72" s="2"/>
      <c r="RML72" s="2"/>
      <c r="RMM72" s="2"/>
      <c r="RMN72" s="2"/>
      <c r="RMO72" s="2"/>
      <c r="RMP72" s="2"/>
      <c r="RMQ72" s="2"/>
      <c r="RMR72" s="2"/>
      <c r="RMS72" s="2"/>
      <c r="RMT72" s="2"/>
      <c r="RMU72" s="2"/>
      <c r="RMV72" s="2"/>
      <c r="RMW72" s="2"/>
      <c r="RMX72" s="2"/>
      <c r="RMY72" s="2"/>
      <c r="RMZ72" s="2"/>
      <c r="RNA72" s="2"/>
      <c r="RNB72" s="2"/>
      <c r="RNC72" s="2"/>
      <c r="RND72" s="2"/>
      <c r="RNE72" s="2"/>
      <c r="RNF72" s="2"/>
      <c r="RNG72" s="2"/>
      <c r="RNH72" s="2"/>
      <c r="RNI72" s="2"/>
      <c r="RNJ72" s="2"/>
      <c r="RNK72" s="2"/>
      <c r="RNL72" s="2"/>
      <c r="RNM72" s="2"/>
      <c r="RNN72" s="2"/>
      <c r="RNO72" s="2"/>
      <c r="RNP72" s="2"/>
      <c r="RNQ72" s="2"/>
      <c r="RNR72" s="2"/>
      <c r="RNS72" s="2"/>
      <c r="RNT72" s="2"/>
      <c r="RNU72" s="2"/>
      <c r="RNV72" s="2"/>
      <c r="RNW72" s="2"/>
      <c r="RNX72" s="2"/>
      <c r="RNY72" s="2"/>
      <c r="RNZ72" s="2"/>
      <c r="ROA72" s="2"/>
      <c r="ROB72" s="2"/>
      <c r="ROC72" s="2"/>
      <c r="ROD72" s="2"/>
      <c r="ROE72" s="2"/>
      <c r="ROF72" s="2"/>
      <c r="ROG72" s="2"/>
      <c r="ROH72" s="2"/>
      <c r="ROI72" s="2"/>
      <c r="ROJ72" s="2"/>
      <c r="ROK72" s="2"/>
      <c r="ROL72" s="2"/>
      <c r="ROM72" s="2"/>
      <c r="RON72" s="2"/>
      <c r="ROO72" s="2"/>
      <c r="ROP72" s="2"/>
      <c r="ROQ72" s="2"/>
      <c r="ROR72" s="2"/>
      <c r="ROS72" s="2"/>
      <c r="ROT72" s="2"/>
      <c r="ROU72" s="2"/>
      <c r="ROV72" s="2"/>
      <c r="ROW72" s="2"/>
      <c r="ROX72" s="2"/>
      <c r="ROY72" s="2"/>
      <c r="ROZ72" s="2"/>
      <c r="RPA72" s="2"/>
      <c r="RPB72" s="2"/>
      <c r="RPC72" s="2"/>
      <c r="RPD72" s="2"/>
      <c r="RPE72" s="2"/>
      <c r="RPF72" s="2"/>
      <c r="RPG72" s="2"/>
      <c r="RPH72" s="2"/>
      <c r="RPI72" s="2"/>
      <c r="RPJ72" s="2"/>
      <c r="RPK72" s="2"/>
      <c r="RPL72" s="2"/>
      <c r="RPM72" s="2"/>
      <c r="RPN72" s="2"/>
      <c r="RPO72" s="2"/>
      <c r="RPP72" s="2"/>
      <c r="RPQ72" s="2"/>
      <c r="RPR72" s="2"/>
      <c r="RPS72" s="2"/>
      <c r="RPT72" s="2"/>
      <c r="RPU72" s="2"/>
      <c r="RPV72" s="2"/>
      <c r="RPW72" s="2"/>
      <c r="RPX72" s="2"/>
      <c r="RPY72" s="2"/>
      <c r="RPZ72" s="2"/>
      <c r="RQA72" s="2"/>
      <c r="RQB72" s="2"/>
      <c r="RQC72" s="2"/>
      <c r="RQD72" s="2"/>
      <c r="RQE72" s="2"/>
      <c r="RQF72" s="2"/>
      <c r="RQG72" s="2"/>
      <c r="RQH72" s="2"/>
      <c r="RQI72" s="2"/>
      <c r="RQJ72" s="2"/>
      <c r="RQK72" s="2"/>
      <c r="RQL72" s="2"/>
      <c r="RQM72" s="2"/>
      <c r="RQN72" s="2"/>
      <c r="RQO72" s="2"/>
      <c r="RQP72" s="2"/>
      <c r="RQQ72" s="2"/>
      <c r="RQR72" s="2"/>
      <c r="RQS72" s="2"/>
      <c r="RQT72" s="2"/>
      <c r="RQU72" s="2"/>
      <c r="RQV72" s="2"/>
      <c r="RQW72" s="2"/>
      <c r="RQX72" s="2"/>
      <c r="RQY72" s="2"/>
      <c r="RQZ72" s="2"/>
      <c r="RRA72" s="2"/>
      <c r="RRB72" s="2"/>
      <c r="RRC72" s="2"/>
      <c r="RRD72" s="2"/>
      <c r="RRE72" s="2"/>
      <c r="RRF72" s="2"/>
      <c r="RRG72" s="2"/>
      <c r="RRH72" s="2"/>
      <c r="RRI72" s="2"/>
      <c r="RRJ72" s="2"/>
      <c r="RRK72" s="2"/>
      <c r="RRL72" s="2"/>
      <c r="RRM72" s="2"/>
      <c r="RRN72" s="2"/>
      <c r="RRO72" s="2"/>
      <c r="RRP72" s="2"/>
      <c r="RRQ72" s="2"/>
      <c r="RRR72" s="2"/>
      <c r="RRS72" s="2"/>
      <c r="RRT72" s="2"/>
      <c r="RRU72" s="2"/>
      <c r="RRV72" s="2"/>
      <c r="RRW72" s="2"/>
      <c r="RRX72" s="2"/>
      <c r="RRY72" s="2"/>
      <c r="RRZ72" s="2"/>
      <c r="RSA72" s="2"/>
      <c r="RSB72" s="2"/>
      <c r="RSC72" s="2"/>
      <c r="RSD72" s="2"/>
      <c r="RSE72" s="2"/>
      <c r="RSF72" s="2"/>
      <c r="RSG72" s="2"/>
      <c r="RSH72" s="2"/>
      <c r="RSI72" s="2"/>
      <c r="RSJ72" s="2"/>
      <c r="RSK72" s="2"/>
      <c r="RSL72" s="2"/>
      <c r="RSM72" s="2"/>
      <c r="RSN72" s="2"/>
      <c r="RSO72" s="2"/>
      <c r="RSP72" s="2"/>
      <c r="RSQ72" s="2"/>
      <c r="RSR72" s="2"/>
      <c r="RSS72" s="2"/>
      <c r="RST72" s="2"/>
      <c r="RSU72" s="2"/>
      <c r="RSV72" s="2"/>
      <c r="RSW72" s="2"/>
      <c r="RSX72" s="2"/>
      <c r="RSY72" s="2"/>
      <c r="RSZ72" s="2"/>
      <c r="RTA72" s="2"/>
      <c r="RTB72" s="2"/>
      <c r="RTC72" s="2"/>
      <c r="RTD72" s="2"/>
      <c r="RTE72" s="2"/>
      <c r="RTF72" s="2"/>
      <c r="RTG72" s="2"/>
      <c r="RTH72" s="2"/>
      <c r="RTI72" s="2"/>
      <c r="RTJ72" s="2"/>
      <c r="RTK72" s="2"/>
      <c r="RTL72" s="2"/>
      <c r="RTM72" s="2"/>
      <c r="RTN72" s="2"/>
      <c r="RTO72" s="2"/>
      <c r="RTP72" s="2"/>
      <c r="RTQ72" s="2"/>
      <c r="RTR72" s="2"/>
      <c r="RTS72" s="2"/>
      <c r="RTT72" s="2"/>
      <c r="RTU72" s="2"/>
      <c r="RTV72" s="2"/>
      <c r="RTW72" s="2"/>
      <c r="RTX72" s="2"/>
      <c r="RTY72" s="2"/>
      <c r="RTZ72" s="2"/>
      <c r="RUA72" s="2"/>
      <c r="RUB72" s="2"/>
      <c r="RUC72" s="2"/>
      <c r="RUD72" s="2"/>
      <c r="RUE72" s="2"/>
      <c r="RUF72" s="2"/>
      <c r="RUG72" s="2"/>
      <c r="RUH72" s="2"/>
      <c r="RUI72" s="2"/>
      <c r="RUJ72" s="2"/>
      <c r="RUK72" s="2"/>
      <c r="RUL72" s="2"/>
      <c r="RUM72" s="2"/>
      <c r="RUN72" s="2"/>
      <c r="RUO72" s="2"/>
      <c r="RUP72" s="2"/>
      <c r="RUQ72" s="2"/>
      <c r="RUR72" s="2"/>
      <c r="RUS72" s="2"/>
      <c r="RUT72" s="2"/>
      <c r="RUU72" s="2"/>
      <c r="RUV72" s="2"/>
      <c r="RUW72" s="2"/>
      <c r="RUX72" s="2"/>
      <c r="RUY72" s="2"/>
      <c r="RUZ72" s="2"/>
      <c r="RVA72" s="2"/>
      <c r="RVB72" s="2"/>
      <c r="RVC72" s="2"/>
      <c r="RVD72" s="2"/>
      <c r="RVE72" s="2"/>
      <c r="RVF72" s="2"/>
      <c r="RVG72" s="2"/>
      <c r="RVH72" s="2"/>
      <c r="RVI72" s="2"/>
      <c r="RVJ72" s="2"/>
      <c r="RVK72" s="2"/>
      <c r="RVL72" s="2"/>
      <c r="RVM72" s="2"/>
      <c r="RVN72" s="2"/>
      <c r="RVO72" s="2"/>
      <c r="RVP72" s="2"/>
      <c r="RVQ72" s="2"/>
      <c r="RVR72" s="2"/>
      <c r="RVS72" s="2"/>
      <c r="RVT72" s="2"/>
      <c r="RVU72" s="2"/>
      <c r="RVV72" s="2"/>
      <c r="RVW72" s="2"/>
      <c r="RVX72" s="2"/>
      <c r="RVY72" s="2"/>
      <c r="RVZ72" s="2"/>
      <c r="RWA72" s="2"/>
      <c r="RWB72" s="2"/>
      <c r="RWC72" s="2"/>
      <c r="RWD72" s="2"/>
      <c r="RWE72" s="2"/>
      <c r="RWF72" s="2"/>
      <c r="RWG72" s="2"/>
      <c r="RWH72" s="2"/>
      <c r="RWI72" s="2"/>
      <c r="RWJ72" s="2"/>
      <c r="RWK72" s="2"/>
      <c r="RWL72" s="2"/>
      <c r="RWM72" s="2"/>
      <c r="RWN72" s="2"/>
      <c r="RWO72" s="2"/>
      <c r="RWP72" s="2"/>
      <c r="RWQ72" s="2"/>
      <c r="RWR72" s="2"/>
      <c r="RWS72" s="2"/>
      <c r="RWT72" s="2"/>
      <c r="RWU72" s="2"/>
      <c r="RWV72" s="2"/>
      <c r="RWW72" s="2"/>
      <c r="RWX72" s="2"/>
      <c r="RWY72" s="2"/>
      <c r="RWZ72" s="2"/>
      <c r="RXA72" s="2"/>
      <c r="RXB72" s="2"/>
      <c r="RXC72" s="2"/>
      <c r="RXD72" s="2"/>
      <c r="RXE72" s="2"/>
      <c r="RXF72" s="2"/>
      <c r="RXG72" s="2"/>
      <c r="RXH72" s="2"/>
      <c r="RXI72" s="2"/>
      <c r="RXJ72" s="2"/>
      <c r="RXK72" s="2"/>
      <c r="RXL72" s="2"/>
      <c r="RXM72" s="2"/>
      <c r="RXN72" s="2"/>
      <c r="RXO72" s="2"/>
      <c r="RXP72" s="2"/>
      <c r="RXQ72" s="2"/>
      <c r="RXR72" s="2"/>
      <c r="RXS72" s="2"/>
      <c r="RXT72" s="2"/>
      <c r="RXU72" s="2"/>
      <c r="RXV72" s="2"/>
      <c r="RXW72" s="2"/>
      <c r="RXX72" s="2"/>
      <c r="RXY72" s="2"/>
      <c r="RXZ72" s="2"/>
      <c r="RYA72" s="2"/>
      <c r="RYB72" s="2"/>
      <c r="RYC72" s="2"/>
      <c r="RYD72" s="2"/>
      <c r="RYE72" s="2"/>
      <c r="RYF72" s="2"/>
      <c r="RYG72" s="2"/>
      <c r="RYH72" s="2"/>
      <c r="RYI72" s="2"/>
      <c r="RYJ72" s="2"/>
      <c r="RYK72" s="2"/>
      <c r="RYL72" s="2"/>
      <c r="RYM72" s="2"/>
      <c r="RYN72" s="2"/>
      <c r="RYO72" s="2"/>
      <c r="RYP72" s="2"/>
      <c r="RYQ72" s="2"/>
      <c r="RYR72" s="2"/>
      <c r="RYS72" s="2"/>
      <c r="RYT72" s="2"/>
      <c r="RYU72" s="2"/>
      <c r="RYV72" s="2"/>
      <c r="RYW72" s="2"/>
      <c r="RYX72" s="2"/>
      <c r="RYY72" s="2"/>
      <c r="RYZ72" s="2"/>
      <c r="RZA72" s="2"/>
      <c r="RZB72" s="2"/>
      <c r="RZC72" s="2"/>
      <c r="RZD72" s="2"/>
      <c r="RZE72" s="2"/>
      <c r="RZF72" s="2"/>
      <c r="RZG72" s="2"/>
      <c r="RZH72" s="2"/>
      <c r="RZI72" s="2"/>
      <c r="RZJ72" s="2"/>
      <c r="RZK72" s="2"/>
      <c r="RZL72" s="2"/>
      <c r="RZM72" s="2"/>
      <c r="RZN72" s="2"/>
      <c r="RZO72" s="2"/>
      <c r="RZP72" s="2"/>
      <c r="RZQ72" s="2"/>
      <c r="RZR72" s="2"/>
      <c r="RZS72" s="2"/>
      <c r="RZT72" s="2"/>
      <c r="RZU72" s="2"/>
      <c r="RZV72" s="2"/>
      <c r="RZW72" s="2"/>
      <c r="RZX72" s="2"/>
      <c r="RZY72" s="2"/>
      <c r="RZZ72" s="2"/>
      <c r="SAA72" s="2"/>
      <c r="SAB72" s="2"/>
      <c r="SAC72" s="2"/>
      <c r="SAD72" s="2"/>
      <c r="SAE72" s="2"/>
      <c r="SAF72" s="2"/>
      <c r="SAG72" s="2"/>
      <c r="SAH72" s="2"/>
      <c r="SAI72" s="2"/>
      <c r="SAJ72" s="2"/>
      <c r="SAK72" s="2"/>
      <c r="SAL72" s="2"/>
      <c r="SAM72" s="2"/>
      <c r="SAN72" s="2"/>
      <c r="SAO72" s="2"/>
      <c r="SAP72" s="2"/>
      <c r="SAQ72" s="2"/>
      <c r="SAR72" s="2"/>
      <c r="SAS72" s="2"/>
      <c r="SAT72" s="2"/>
      <c r="SAU72" s="2"/>
      <c r="SAV72" s="2"/>
      <c r="SAW72" s="2"/>
      <c r="SAX72" s="2"/>
      <c r="SAY72" s="2"/>
      <c r="SAZ72" s="2"/>
      <c r="SBA72" s="2"/>
      <c r="SBB72" s="2"/>
      <c r="SBC72" s="2"/>
      <c r="SBD72" s="2"/>
      <c r="SBE72" s="2"/>
      <c r="SBF72" s="2"/>
      <c r="SBG72" s="2"/>
      <c r="SBH72" s="2"/>
      <c r="SBI72" s="2"/>
      <c r="SBJ72" s="2"/>
      <c r="SBK72" s="2"/>
      <c r="SBL72" s="2"/>
      <c r="SBM72" s="2"/>
      <c r="SBN72" s="2"/>
      <c r="SBO72" s="2"/>
      <c r="SBP72" s="2"/>
      <c r="SBQ72" s="2"/>
      <c r="SBR72" s="2"/>
      <c r="SBS72" s="2"/>
      <c r="SBT72" s="2"/>
      <c r="SBU72" s="2"/>
      <c r="SBV72" s="2"/>
      <c r="SBW72" s="2"/>
      <c r="SBX72" s="2"/>
      <c r="SBY72" s="2"/>
      <c r="SBZ72" s="2"/>
      <c r="SCA72" s="2"/>
      <c r="SCB72" s="2"/>
      <c r="SCC72" s="2"/>
      <c r="SCD72" s="2"/>
      <c r="SCE72" s="2"/>
      <c r="SCF72" s="2"/>
      <c r="SCG72" s="2"/>
      <c r="SCH72" s="2"/>
      <c r="SCI72" s="2"/>
      <c r="SCJ72" s="2"/>
      <c r="SCK72" s="2"/>
      <c r="SCL72" s="2"/>
      <c r="SCM72" s="2"/>
      <c r="SCN72" s="2"/>
      <c r="SCO72" s="2"/>
      <c r="SCP72" s="2"/>
      <c r="SCQ72" s="2"/>
      <c r="SCR72" s="2"/>
      <c r="SCS72" s="2"/>
      <c r="SCT72" s="2"/>
      <c r="SCU72" s="2"/>
      <c r="SCV72" s="2"/>
      <c r="SCW72" s="2"/>
      <c r="SCX72" s="2"/>
      <c r="SCY72" s="2"/>
      <c r="SCZ72" s="2"/>
      <c r="SDA72" s="2"/>
      <c r="SDB72" s="2"/>
      <c r="SDC72" s="2"/>
      <c r="SDD72" s="2"/>
      <c r="SDE72" s="2"/>
      <c r="SDF72" s="2"/>
      <c r="SDG72" s="2"/>
      <c r="SDH72" s="2"/>
      <c r="SDI72" s="2"/>
      <c r="SDJ72" s="2"/>
      <c r="SDK72" s="2"/>
      <c r="SDL72" s="2"/>
      <c r="SDM72" s="2"/>
      <c r="SDN72" s="2"/>
      <c r="SDO72" s="2"/>
      <c r="SDP72" s="2"/>
      <c r="SDQ72" s="2"/>
      <c r="SDR72" s="2"/>
      <c r="SDS72" s="2"/>
      <c r="SDT72" s="2"/>
      <c r="SDU72" s="2"/>
      <c r="SDV72" s="2"/>
      <c r="SDW72" s="2"/>
      <c r="SDX72" s="2"/>
      <c r="SDY72" s="2"/>
      <c r="SDZ72" s="2"/>
      <c r="SEA72" s="2"/>
      <c r="SEB72" s="2"/>
      <c r="SEC72" s="2"/>
      <c r="SED72" s="2"/>
      <c r="SEE72" s="2"/>
      <c r="SEF72" s="2"/>
      <c r="SEG72" s="2"/>
      <c r="SEH72" s="2"/>
      <c r="SEI72" s="2"/>
      <c r="SEJ72" s="2"/>
      <c r="SEK72" s="2"/>
      <c r="SEL72" s="2"/>
      <c r="SEM72" s="2"/>
      <c r="SEN72" s="2"/>
      <c r="SEO72" s="2"/>
      <c r="SEP72" s="2"/>
      <c r="SEQ72" s="2"/>
      <c r="SER72" s="2"/>
      <c r="SES72" s="2"/>
      <c r="SET72" s="2"/>
      <c r="SEU72" s="2"/>
      <c r="SEV72" s="2"/>
      <c r="SEW72" s="2"/>
      <c r="SEX72" s="2"/>
      <c r="SEY72" s="2"/>
      <c r="SEZ72" s="2"/>
      <c r="SFA72" s="2"/>
      <c r="SFB72" s="2"/>
      <c r="SFC72" s="2"/>
      <c r="SFD72" s="2"/>
      <c r="SFE72" s="2"/>
      <c r="SFF72" s="2"/>
      <c r="SFG72" s="2"/>
      <c r="SFH72" s="2"/>
      <c r="SFI72" s="2"/>
      <c r="SFJ72" s="2"/>
      <c r="SFK72" s="2"/>
      <c r="SFL72" s="2"/>
      <c r="SFM72" s="2"/>
      <c r="SFN72" s="2"/>
      <c r="SFO72" s="2"/>
      <c r="SFP72" s="2"/>
      <c r="SFQ72" s="2"/>
      <c r="SFR72" s="2"/>
      <c r="SFS72" s="2"/>
      <c r="SFT72" s="2"/>
      <c r="SFU72" s="2"/>
      <c r="SFV72" s="2"/>
      <c r="SFW72" s="2"/>
      <c r="SFX72" s="2"/>
      <c r="SFY72" s="2"/>
      <c r="SFZ72" s="2"/>
      <c r="SGA72" s="2"/>
      <c r="SGB72" s="2"/>
      <c r="SGC72" s="2"/>
      <c r="SGD72" s="2"/>
      <c r="SGE72" s="2"/>
      <c r="SGF72" s="2"/>
      <c r="SGG72" s="2"/>
      <c r="SGH72" s="2"/>
      <c r="SGI72" s="2"/>
      <c r="SGJ72" s="2"/>
      <c r="SGK72" s="2"/>
      <c r="SGL72" s="2"/>
      <c r="SGM72" s="2"/>
      <c r="SGN72" s="2"/>
      <c r="SGO72" s="2"/>
      <c r="SGP72" s="2"/>
      <c r="SGQ72" s="2"/>
      <c r="SGR72" s="2"/>
      <c r="SGS72" s="2"/>
      <c r="SGT72" s="2"/>
      <c r="SGU72" s="2"/>
      <c r="SGV72" s="2"/>
      <c r="SGW72" s="2"/>
      <c r="SGX72" s="2"/>
      <c r="SGY72" s="2"/>
      <c r="SGZ72" s="2"/>
      <c r="SHA72" s="2"/>
      <c r="SHB72" s="2"/>
      <c r="SHC72" s="2"/>
      <c r="SHD72" s="2"/>
      <c r="SHE72" s="2"/>
      <c r="SHF72" s="2"/>
      <c r="SHG72" s="2"/>
      <c r="SHH72" s="2"/>
      <c r="SHI72" s="2"/>
      <c r="SHJ72" s="2"/>
      <c r="SHK72" s="2"/>
      <c r="SHL72" s="2"/>
      <c r="SHM72" s="2"/>
      <c r="SHN72" s="2"/>
      <c r="SHO72" s="2"/>
      <c r="SHP72" s="2"/>
      <c r="SHQ72" s="2"/>
      <c r="SHR72" s="2"/>
      <c r="SHS72" s="2"/>
      <c r="SHT72" s="2"/>
      <c r="SHU72" s="2"/>
      <c r="SHV72" s="2"/>
      <c r="SHW72" s="2"/>
      <c r="SHX72" s="2"/>
      <c r="SHY72" s="2"/>
      <c r="SHZ72" s="2"/>
      <c r="SIA72" s="2"/>
      <c r="SIB72" s="2"/>
      <c r="SIC72" s="2"/>
      <c r="SID72" s="2"/>
      <c r="SIE72" s="2"/>
      <c r="SIF72" s="2"/>
      <c r="SIG72" s="2"/>
      <c r="SIH72" s="2"/>
      <c r="SII72" s="2"/>
      <c r="SIJ72" s="2"/>
      <c r="SIK72" s="2"/>
      <c r="SIL72" s="2"/>
      <c r="SIM72" s="2"/>
      <c r="SIN72" s="2"/>
      <c r="SIO72" s="2"/>
      <c r="SIP72" s="2"/>
      <c r="SIQ72" s="2"/>
      <c r="SIR72" s="2"/>
      <c r="SIS72" s="2"/>
      <c r="SIT72" s="2"/>
      <c r="SIU72" s="2"/>
      <c r="SIV72" s="2"/>
      <c r="SIW72" s="2"/>
      <c r="SIX72" s="2"/>
      <c r="SIY72" s="2"/>
      <c r="SIZ72" s="2"/>
      <c r="SJA72" s="2"/>
      <c r="SJB72" s="2"/>
      <c r="SJC72" s="2"/>
      <c r="SJD72" s="2"/>
      <c r="SJE72" s="2"/>
      <c r="SJF72" s="2"/>
      <c r="SJG72" s="2"/>
      <c r="SJH72" s="2"/>
      <c r="SJI72" s="2"/>
      <c r="SJJ72" s="2"/>
      <c r="SJK72" s="2"/>
      <c r="SJL72" s="2"/>
      <c r="SJM72" s="2"/>
      <c r="SJN72" s="2"/>
      <c r="SJO72" s="2"/>
      <c r="SJP72" s="2"/>
      <c r="SJQ72" s="2"/>
      <c r="SJR72" s="2"/>
      <c r="SJS72" s="2"/>
      <c r="SJT72" s="2"/>
      <c r="SJU72" s="2"/>
      <c r="SJV72" s="2"/>
      <c r="SJW72" s="2"/>
      <c r="SJX72" s="2"/>
      <c r="SJY72" s="2"/>
      <c r="SJZ72" s="2"/>
      <c r="SKA72" s="2"/>
      <c r="SKB72" s="2"/>
      <c r="SKC72" s="2"/>
      <c r="SKD72" s="2"/>
      <c r="SKE72" s="2"/>
      <c r="SKF72" s="2"/>
      <c r="SKG72" s="2"/>
      <c r="SKH72" s="2"/>
      <c r="SKI72" s="2"/>
      <c r="SKJ72" s="2"/>
      <c r="SKK72" s="2"/>
      <c r="SKL72" s="2"/>
      <c r="SKM72" s="2"/>
      <c r="SKN72" s="2"/>
      <c r="SKO72" s="2"/>
      <c r="SKP72" s="2"/>
      <c r="SKQ72" s="2"/>
      <c r="SKR72" s="2"/>
      <c r="SKS72" s="2"/>
      <c r="SKT72" s="2"/>
      <c r="SKU72" s="2"/>
      <c r="SKV72" s="2"/>
      <c r="SKW72" s="2"/>
      <c r="SKX72" s="2"/>
      <c r="SKY72" s="2"/>
      <c r="SKZ72" s="2"/>
      <c r="SLA72" s="2"/>
      <c r="SLB72" s="2"/>
      <c r="SLC72" s="2"/>
      <c r="SLD72" s="2"/>
      <c r="SLE72" s="2"/>
      <c r="SLF72" s="2"/>
      <c r="SLG72" s="2"/>
      <c r="SLH72" s="2"/>
      <c r="SLI72" s="2"/>
      <c r="SLJ72" s="2"/>
      <c r="SLK72" s="2"/>
      <c r="SLL72" s="2"/>
      <c r="SLM72" s="2"/>
      <c r="SLN72" s="2"/>
      <c r="SLO72" s="2"/>
      <c r="SLP72" s="2"/>
      <c r="SLQ72" s="2"/>
      <c r="SLR72" s="2"/>
      <c r="SLS72" s="2"/>
      <c r="SLT72" s="2"/>
      <c r="SLU72" s="2"/>
      <c r="SLV72" s="2"/>
      <c r="SLW72" s="2"/>
      <c r="SLX72" s="2"/>
      <c r="SLY72" s="2"/>
      <c r="SLZ72" s="2"/>
      <c r="SMA72" s="2"/>
      <c r="SMB72" s="2"/>
      <c r="SMC72" s="2"/>
      <c r="SMD72" s="2"/>
      <c r="SME72" s="2"/>
      <c r="SMF72" s="2"/>
      <c r="SMG72" s="2"/>
      <c r="SMH72" s="2"/>
      <c r="SMI72" s="2"/>
      <c r="SMJ72" s="2"/>
      <c r="SMK72" s="2"/>
      <c r="SML72" s="2"/>
      <c r="SMM72" s="2"/>
      <c r="SMN72" s="2"/>
      <c r="SMO72" s="2"/>
      <c r="SMP72" s="2"/>
      <c r="SMQ72" s="2"/>
      <c r="SMR72" s="2"/>
      <c r="SMS72" s="2"/>
      <c r="SMT72" s="2"/>
      <c r="SMU72" s="2"/>
      <c r="SMV72" s="2"/>
      <c r="SMW72" s="2"/>
      <c r="SMX72" s="2"/>
      <c r="SMY72" s="2"/>
      <c r="SMZ72" s="2"/>
      <c r="SNA72" s="2"/>
      <c r="SNB72" s="2"/>
      <c r="SNC72" s="2"/>
      <c r="SND72" s="2"/>
      <c r="SNE72" s="2"/>
      <c r="SNF72" s="2"/>
      <c r="SNG72" s="2"/>
      <c r="SNH72" s="2"/>
      <c r="SNI72" s="2"/>
      <c r="SNJ72" s="2"/>
      <c r="SNK72" s="2"/>
      <c r="SNL72" s="2"/>
      <c r="SNM72" s="2"/>
      <c r="SNN72" s="2"/>
      <c r="SNO72" s="2"/>
      <c r="SNP72" s="2"/>
      <c r="SNQ72" s="2"/>
      <c r="SNR72" s="2"/>
      <c r="SNS72" s="2"/>
      <c r="SNT72" s="2"/>
      <c r="SNU72" s="2"/>
      <c r="SNV72" s="2"/>
      <c r="SNW72" s="2"/>
      <c r="SNX72" s="2"/>
      <c r="SNY72" s="2"/>
      <c r="SNZ72" s="2"/>
      <c r="SOA72" s="2"/>
      <c r="SOB72" s="2"/>
      <c r="SOC72" s="2"/>
      <c r="SOD72" s="2"/>
      <c r="SOE72" s="2"/>
      <c r="SOF72" s="2"/>
      <c r="SOG72" s="2"/>
      <c r="SOH72" s="2"/>
      <c r="SOI72" s="2"/>
      <c r="SOJ72" s="2"/>
      <c r="SOK72" s="2"/>
      <c r="SOL72" s="2"/>
      <c r="SOM72" s="2"/>
      <c r="SON72" s="2"/>
      <c r="SOO72" s="2"/>
      <c r="SOP72" s="2"/>
      <c r="SOQ72" s="2"/>
      <c r="SOR72" s="2"/>
      <c r="SOS72" s="2"/>
      <c r="SOT72" s="2"/>
      <c r="SOU72" s="2"/>
      <c r="SOV72" s="2"/>
      <c r="SOW72" s="2"/>
      <c r="SOX72" s="2"/>
      <c r="SOY72" s="2"/>
      <c r="SOZ72" s="2"/>
      <c r="SPA72" s="2"/>
      <c r="SPB72" s="2"/>
      <c r="SPC72" s="2"/>
      <c r="SPD72" s="2"/>
      <c r="SPE72" s="2"/>
      <c r="SPF72" s="2"/>
      <c r="SPG72" s="2"/>
      <c r="SPH72" s="2"/>
      <c r="SPI72" s="2"/>
      <c r="SPJ72" s="2"/>
      <c r="SPK72" s="2"/>
      <c r="SPL72" s="2"/>
      <c r="SPM72" s="2"/>
      <c r="SPN72" s="2"/>
      <c r="SPO72" s="2"/>
      <c r="SPP72" s="2"/>
      <c r="SPQ72" s="2"/>
      <c r="SPR72" s="2"/>
      <c r="SPS72" s="2"/>
      <c r="SPT72" s="2"/>
      <c r="SPU72" s="2"/>
      <c r="SPV72" s="2"/>
      <c r="SPW72" s="2"/>
      <c r="SPX72" s="2"/>
      <c r="SPY72" s="2"/>
      <c r="SPZ72" s="2"/>
      <c r="SQA72" s="2"/>
      <c r="SQB72" s="2"/>
      <c r="SQC72" s="2"/>
      <c r="SQD72" s="2"/>
      <c r="SQE72" s="2"/>
      <c r="SQF72" s="2"/>
      <c r="SQG72" s="2"/>
      <c r="SQH72" s="2"/>
      <c r="SQI72" s="2"/>
      <c r="SQJ72" s="2"/>
      <c r="SQK72" s="2"/>
      <c r="SQL72" s="2"/>
      <c r="SQM72" s="2"/>
      <c r="SQN72" s="2"/>
      <c r="SQO72" s="2"/>
      <c r="SQP72" s="2"/>
      <c r="SQQ72" s="2"/>
      <c r="SQR72" s="2"/>
      <c r="SQS72" s="2"/>
      <c r="SQT72" s="2"/>
      <c r="SQU72" s="2"/>
      <c r="SQV72" s="2"/>
      <c r="SQW72" s="2"/>
      <c r="SQX72" s="2"/>
      <c r="SQY72" s="2"/>
      <c r="SQZ72" s="2"/>
      <c r="SRA72" s="2"/>
      <c r="SRB72" s="2"/>
      <c r="SRC72" s="2"/>
      <c r="SRD72" s="2"/>
      <c r="SRE72" s="2"/>
      <c r="SRF72" s="2"/>
      <c r="SRG72" s="2"/>
      <c r="SRH72" s="2"/>
      <c r="SRI72" s="2"/>
      <c r="SRJ72" s="2"/>
      <c r="SRK72" s="2"/>
      <c r="SRL72" s="2"/>
      <c r="SRM72" s="2"/>
      <c r="SRN72" s="2"/>
      <c r="SRO72" s="2"/>
      <c r="SRP72" s="2"/>
      <c r="SRQ72" s="2"/>
      <c r="SRR72" s="2"/>
      <c r="SRS72" s="2"/>
      <c r="SRT72" s="2"/>
      <c r="SRU72" s="2"/>
      <c r="SRV72" s="2"/>
      <c r="SRW72" s="2"/>
      <c r="SRX72" s="2"/>
      <c r="SRY72" s="2"/>
      <c r="SRZ72" s="2"/>
      <c r="SSA72" s="2"/>
      <c r="SSB72" s="2"/>
      <c r="SSC72" s="2"/>
      <c r="SSD72" s="2"/>
      <c r="SSE72" s="2"/>
      <c r="SSF72" s="2"/>
      <c r="SSG72" s="2"/>
      <c r="SSH72" s="2"/>
      <c r="SSI72" s="2"/>
      <c r="SSJ72" s="2"/>
      <c r="SSK72" s="2"/>
      <c r="SSL72" s="2"/>
      <c r="SSM72" s="2"/>
      <c r="SSN72" s="2"/>
      <c r="SSO72" s="2"/>
      <c r="SSP72" s="2"/>
      <c r="SSQ72" s="2"/>
      <c r="SSR72" s="2"/>
      <c r="SSS72" s="2"/>
      <c r="SST72" s="2"/>
      <c r="SSU72" s="2"/>
      <c r="SSV72" s="2"/>
      <c r="SSW72" s="2"/>
      <c r="SSX72" s="2"/>
      <c r="SSY72" s="2"/>
      <c r="SSZ72" s="2"/>
      <c r="STA72" s="2"/>
      <c r="STB72" s="2"/>
      <c r="STC72" s="2"/>
      <c r="STD72" s="2"/>
      <c r="STE72" s="2"/>
      <c r="STF72" s="2"/>
      <c r="STG72" s="2"/>
      <c r="STH72" s="2"/>
      <c r="STI72" s="2"/>
      <c r="STJ72" s="2"/>
      <c r="STK72" s="2"/>
      <c r="STL72" s="2"/>
      <c r="STM72" s="2"/>
      <c r="STN72" s="2"/>
      <c r="STO72" s="2"/>
      <c r="STP72" s="2"/>
      <c r="STQ72" s="2"/>
      <c r="STR72" s="2"/>
      <c r="STS72" s="2"/>
      <c r="STT72" s="2"/>
      <c r="STU72" s="2"/>
      <c r="STV72" s="2"/>
      <c r="STW72" s="2"/>
      <c r="STX72" s="2"/>
      <c r="STY72" s="2"/>
      <c r="STZ72" s="2"/>
      <c r="SUA72" s="2"/>
      <c r="SUB72" s="2"/>
      <c r="SUC72" s="2"/>
      <c r="SUD72" s="2"/>
      <c r="SUE72" s="2"/>
      <c r="SUF72" s="2"/>
      <c r="SUG72" s="2"/>
      <c r="SUH72" s="2"/>
      <c r="SUI72" s="2"/>
      <c r="SUJ72" s="2"/>
      <c r="SUK72" s="2"/>
      <c r="SUL72" s="2"/>
      <c r="SUM72" s="2"/>
      <c r="SUN72" s="2"/>
      <c r="SUO72" s="2"/>
      <c r="SUP72" s="2"/>
      <c r="SUQ72" s="2"/>
      <c r="SUR72" s="2"/>
      <c r="SUS72" s="2"/>
      <c r="SUT72" s="2"/>
      <c r="SUU72" s="2"/>
      <c r="SUV72" s="2"/>
      <c r="SUW72" s="2"/>
      <c r="SUX72" s="2"/>
      <c r="SUY72" s="2"/>
      <c r="SUZ72" s="2"/>
      <c r="SVA72" s="2"/>
      <c r="SVB72" s="2"/>
      <c r="SVC72" s="2"/>
      <c r="SVD72" s="2"/>
      <c r="SVE72" s="2"/>
      <c r="SVF72" s="2"/>
      <c r="SVG72" s="2"/>
      <c r="SVH72" s="2"/>
      <c r="SVI72" s="2"/>
      <c r="SVJ72" s="2"/>
      <c r="SVK72" s="2"/>
      <c r="SVL72" s="2"/>
      <c r="SVM72" s="2"/>
      <c r="SVN72" s="2"/>
      <c r="SVO72" s="2"/>
      <c r="SVP72" s="2"/>
      <c r="SVQ72" s="2"/>
      <c r="SVR72" s="2"/>
      <c r="SVS72" s="2"/>
      <c r="SVT72" s="2"/>
      <c r="SVU72" s="2"/>
      <c r="SVV72" s="2"/>
      <c r="SVW72" s="2"/>
      <c r="SVX72" s="2"/>
      <c r="SVY72" s="2"/>
      <c r="SVZ72" s="2"/>
      <c r="SWA72" s="2"/>
      <c r="SWB72" s="2"/>
      <c r="SWC72" s="2"/>
      <c r="SWD72" s="2"/>
      <c r="SWE72" s="2"/>
      <c r="SWF72" s="2"/>
      <c r="SWG72" s="2"/>
      <c r="SWH72" s="2"/>
      <c r="SWI72" s="2"/>
      <c r="SWJ72" s="2"/>
      <c r="SWK72" s="2"/>
      <c r="SWL72" s="2"/>
      <c r="SWM72" s="2"/>
      <c r="SWN72" s="2"/>
      <c r="SWO72" s="2"/>
      <c r="SWP72" s="2"/>
      <c r="SWQ72" s="2"/>
      <c r="SWR72" s="2"/>
      <c r="SWS72" s="2"/>
      <c r="SWT72" s="2"/>
      <c r="SWU72" s="2"/>
      <c r="SWV72" s="2"/>
      <c r="SWW72" s="2"/>
      <c r="SWX72" s="2"/>
      <c r="SWY72" s="2"/>
      <c r="SWZ72" s="2"/>
      <c r="SXA72" s="2"/>
      <c r="SXB72" s="2"/>
      <c r="SXC72" s="2"/>
      <c r="SXD72" s="2"/>
      <c r="SXE72" s="2"/>
      <c r="SXF72" s="2"/>
      <c r="SXG72" s="2"/>
      <c r="SXH72" s="2"/>
      <c r="SXI72" s="2"/>
      <c r="SXJ72" s="2"/>
      <c r="SXK72" s="2"/>
      <c r="SXL72" s="2"/>
      <c r="SXM72" s="2"/>
      <c r="SXN72" s="2"/>
      <c r="SXO72" s="2"/>
      <c r="SXP72" s="2"/>
      <c r="SXQ72" s="2"/>
      <c r="SXR72" s="2"/>
      <c r="SXS72" s="2"/>
      <c r="SXT72" s="2"/>
      <c r="SXU72" s="2"/>
      <c r="SXV72" s="2"/>
      <c r="SXW72" s="2"/>
      <c r="SXX72" s="2"/>
      <c r="SXY72" s="2"/>
      <c r="SXZ72" s="2"/>
      <c r="SYA72" s="2"/>
      <c r="SYB72" s="2"/>
      <c r="SYC72" s="2"/>
      <c r="SYD72" s="2"/>
      <c r="SYE72" s="2"/>
      <c r="SYF72" s="2"/>
      <c r="SYG72" s="2"/>
      <c r="SYH72" s="2"/>
      <c r="SYI72" s="2"/>
      <c r="SYJ72" s="2"/>
      <c r="SYK72" s="2"/>
      <c r="SYL72" s="2"/>
      <c r="SYM72" s="2"/>
      <c r="SYN72" s="2"/>
      <c r="SYO72" s="2"/>
      <c r="SYP72" s="2"/>
      <c r="SYQ72" s="2"/>
      <c r="SYR72" s="2"/>
      <c r="SYS72" s="2"/>
      <c r="SYT72" s="2"/>
      <c r="SYU72" s="2"/>
      <c r="SYV72" s="2"/>
      <c r="SYW72" s="2"/>
      <c r="SYX72" s="2"/>
      <c r="SYY72" s="2"/>
      <c r="SYZ72" s="2"/>
      <c r="SZA72" s="2"/>
      <c r="SZB72" s="2"/>
      <c r="SZC72" s="2"/>
      <c r="SZD72" s="2"/>
      <c r="SZE72" s="2"/>
      <c r="SZF72" s="2"/>
      <c r="SZG72" s="2"/>
      <c r="SZH72" s="2"/>
      <c r="SZI72" s="2"/>
      <c r="SZJ72" s="2"/>
      <c r="SZK72" s="2"/>
      <c r="SZL72" s="2"/>
      <c r="SZM72" s="2"/>
      <c r="SZN72" s="2"/>
      <c r="SZO72" s="2"/>
      <c r="SZP72" s="2"/>
      <c r="SZQ72" s="2"/>
      <c r="SZR72" s="2"/>
      <c r="SZS72" s="2"/>
      <c r="SZT72" s="2"/>
      <c r="SZU72" s="2"/>
      <c r="SZV72" s="2"/>
      <c r="SZW72" s="2"/>
      <c r="SZX72" s="2"/>
      <c r="SZY72" s="2"/>
      <c r="SZZ72" s="2"/>
      <c r="TAA72" s="2"/>
      <c r="TAB72" s="2"/>
      <c r="TAC72" s="2"/>
      <c r="TAD72" s="2"/>
      <c r="TAE72" s="2"/>
      <c r="TAF72" s="2"/>
      <c r="TAG72" s="2"/>
      <c r="TAH72" s="2"/>
      <c r="TAI72" s="2"/>
      <c r="TAJ72" s="2"/>
      <c r="TAK72" s="2"/>
      <c r="TAL72" s="2"/>
      <c r="TAM72" s="2"/>
      <c r="TAN72" s="2"/>
      <c r="TAO72" s="2"/>
      <c r="TAP72" s="2"/>
      <c r="TAQ72" s="2"/>
      <c r="TAR72" s="2"/>
      <c r="TAS72" s="2"/>
      <c r="TAT72" s="2"/>
      <c r="TAU72" s="2"/>
      <c r="TAV72" s="2"/>
      <c r="TAW72" s="2"/>
      <c r="TAX72" s="2"/>
      <c r="TAY72" s="2"/>
      <c r="TAZ72" s="2"/>
      <c r="TBA72" s="2"/>
      <c r="TBB72" s="2"/>
      <c r="TBC72" s="2"/>
      <c r="TBD72" s="2"/>
      <c r="TBE72" s="2"/>
      <c r="TBF72" s="2"/>
      <c r="TBG72" s="2"/>
      <c r="TBH72" s="2"/>
      <c r="TBI72" s="2"/>
      <c r="TBJ72" s="2"/>
      <c r="TBK72" s="2"/>
      <c r="TBL72" s="2"/>
      <c r="TBM72" s="2"/>
      <c r="TBN72" s="2"/>
      <c r="TBO72" s="2"/>
      <c r="TBP72" s="2"/>
      <c r="TBQ72" s="2"/>
      <c r="TBR72" s="2"/>
      <c r="TBS72" s="2"/>
      <c r="TBT72" s="2"/>
      <c r="TBU72" s="2"/>
      <c r="TBV72" s="2"/>
      <c r="TBW72" s="2"/>
      <c r="TBX72" s="2"/>
      <c r="TBY72" s="2"/>
      <c r="TBZ72" s="2"/>
      <c r="TCA72" s="2"/>
      <c r="TCB72" s="2"/>
      <c r="TCC72" s="2"/>
      <c r="TCD72" s="2"/>
      <c r="TCE72" s="2"/>
      <c r="TCF72" s="2"/>
      <c r="TCG72" s="2"/>
      <c r="TCH72" s="2"/>
      <c r="TCI72" s="2"/>
      <c r="TCJ72" s="2"/>
      <c r="TCK72" s="2"/>
      <c r="TCL72" s="2"/>
      <c r="TCM72" s="2"/>
      <c r="TCN72" s="2"/>
      <c r="TCO72" s="2"/>
      <c r="TCP72" s="2"/>
      <c r="TCQ72" s="2"/>
      <c r="TCR72" s="2"/>
      <c r="TCS72" s="2"/>
      <c r="TCT72" s="2"/>
      <c r="TCU72" s="2"/>
      <c r="TCV72" s="2"/>
      <c r="TCW72" s="2"/>
      <c r="TCX72" s="2"/>
      <c r="TCY72" s="2"/>
      <c r="TCZ72" s="2"/>
      <c r="TDA72" s="2"/>
      <c r="TDB72" s="2"/>
      <c r="TDC72" s="2"/>
      <c r="TDD72" s="2"/>
      <c r="TDE72" s="2"/>
      <c r="TDF72" s="2"/>
      <c r="TDG72" s="2"/>
      <c r="TDH72" s="2"/>
      <c r="TDI72" s="2"/>
      <c r="TDJ72" s="2"/>
      <c r="TDK72" s="2"/>
      <c r="TDL72" s="2"/>
      <c r="TDM72" s="2"/>
      <c r="TDN72" s="2"/>
      <c r="TDO72" s="2"/>
      <c r="TDP72" s="2"/>
      <c r="TDQ72" s="2"/>
      <c r="TDR72" s="2"/>
      <c r="TDS72" s="2"/>
      <c r="TDT72" s="2"/>
      <c r="TDU72" s="2"/>
      <c r="TDV72" s="2"/>
      <c r="TDW72" s="2"/>
      <c r="TDX72" s="2"/>
      <c r="TDY72" s="2"/>
      <c r="TDZ72" s="2"/>
      <c r="TEA72" s="2"/>
      <c r="TEB72" s="2"/>
      <c r="TEC72" s="2"/>
      <c r="TED72" s="2"/>
      <c r="TEE72" s="2"/>
      <c r="TEF72" s="2"/>
      <c r="TEG72" s="2"/>
      <c r="TEH72" s="2"/>
      <c r="TEI72" s="2"/>
      <c r="TEJ72" s="2"/>
      <c r="TEK72" s="2"/>
      <c r="TEL72" s="2"/>
      <c r="TEM72" s="2"/>
      <c r="TEN72" s="2"/>
      <c r="TEO72" s="2"/>
      <c r="TEP72" s="2"/>
      <c r="TEQ72" s="2"/>
      <c r="TER72" s="2"/>
      <c r="TES72" s="2"/>
      <c r="TET72" s="2"/>
      <c r="TEU72" s="2"/>
      <c r="TEV72" s="2"/>
      <c r="TEW72" s="2"/>
      <c r="TEX72" s="2"/>
      <c r="TEY72" s="2"/>
      <c r="TEZ72" s="2"/>
      <c r="TFA72" s="2"/>
      <c r="TFB72" s="2"/>
      <c r="TFC72" s="2"/>
      <c r="TFD72" s="2"/>
      <c r="TFE72" s="2"/>
      <c r="TFF72" s="2"/>
      <c r="TFG72" s="2"/>
      <c r="TFH72" s="2"/>
      <c r="TFI72" s="2"/>
      <c r="TFJ72" s="2"/>
      <c r="TFK72" s="2"/>
      <c r="TFL72" s="2"/>
      <c r="TFM72" s="2"/>
      <c r="TFN72" s="2"/>
      <c r="TFO72" s="2"/>
      <c r="TFP72" s="2"/>
      <c r="TFQ72" s="2"/>
      <c r="TFR72" s="2"/>
      <c r="TFS72" s="2"/>
      <c r="TFT72" s="2"/>
      <c r="TFU72" s="2"/>
      <c r="TFV72" s="2"/>
      <c r="TFW72" s="2"/>
      <c r="TFX72" s="2"/>
      <c r="TFY72" s="2"/>
      <c r="TFZ72" s="2"/>
      <c r="TGA72" s="2"/>
      <c r="TGB72" s="2"/>
      <c r="TGC72" s="2"/>
      <c r="TGD72" s="2"/>
      <c r="TGE72" s="2"/>
      <c r="TGF72" s="2"/>
      <c r="TGG72" s="2"/>
      <c r="TGH72" s="2"/>
      <c r="TGI72" s="2"/>
      <c r="TGJ72" s="2"/>
      <c r="TGK72" s="2"/>
      <c r="TGL72" s="2"/>
      <c r="TGM72" s="2"/>
      <c r="TGN72" s="2"/>
      <c r="TGO72" s="2"/>
      <c r="TGP72" s="2"/>
      <c r="TGQ72" s="2"/>
      <c r="TGR72" s="2"/>
      <c r="TGS72" s="2"/>
      <c r="TGT72" s="2"/>
      <c r="TGU72" s="2"/>
      <c r="TGV72" s="2"/>
      <c r="TGW72" s="2"/>
      <c r="TGX72" s="2"/>
      <c r="TGY72" s="2"/>
      <c r="TGZ72" s="2"/>
      <c r="THA72" s="2"/>
      <c r="THB72" s="2"/>
      <c r="THC72" s="2"/>
      <c r="THD72" s="2"/>
      <c r="THE72" s="2"/>
      <c r="THF72" s="2"/>
      <c r="THG72" s="2"/>
      <c r="THH72" s="2"/>
      <c r="THI72" s="2"/>
      <c r="THJ72" s="2"/>
      <c r="THK72" s="2"/>
      <c r="THL72" s="2"/>
      <c r="THM72" s="2"/>
      <c r="THN72" s="2"/>
      <c r="THO72" s="2"/>
      <c r="THP72" s="2"/>
      <c r="THQ72" s="2"/>
      <c r="THR72" s="2"/>
      <c r="THS72" s="2"/>
      <c r="THT72" s="2"/>
      <c r="THU72" s="2"/>
      <c r="THV72" s="2"/>
      <c r="THW72" s="2"/>
      <c r="THX72" s="2"/>
      <c r="THY72" s="2"/>
      <c r="THZ72" s="2"/>
      <c r="TIA72" s="2"/>
      <c r="TIB72" s="2"/>
      <c r="TIC72" s="2"/>
      <c r="TID72" s="2"/>
      <c r="TIE72" s="2"/>
      <c r="TIF72" s="2"/>
      <c r="TIG72" s="2"/>
      <c r="TIH72" s="2"/>
      <c r="TII72" s="2"/>
      <c r="TIJ72" s="2"/>
      <c r="TIK72" s="2"/>
      <c r="TIL72" s="2"/>
      <c r="TIM72" s="2"/>
      <c r="TIN72" s="2"/>
      <c r="TIO72" s="2"/>
      <c r="TIP72" s="2"/>
      <c r="TIQ72" s="2"/>
      <c r="TIR72" s="2"/>
      <c r="TIS72" s="2"/>
      <c r="TIT72" s="2"/>
      <c r="TIU72" s="2"/>
      <c r="TIV72" s="2"/>
      <c r="TIW72" s="2"/>
      <c r="TIX72" s="2"/>
      <c r="TIY72" s="2"/>
      <c r="TIZ72" s="2"/>
      <c r="TJA72" s="2"/>
      <c r="TJB72" s="2"/>
      <c r="TJC72" s="2"/>
      <c r="TJD72" s="2"/>
      <c r="TJE72" s="2"/>
      <c r="TJF72" s="2"/>
      <c r="TJG72" s="2"/>
      <c r="TJH72" s="2"/>
      <c r="TJI72" s="2"/>
      <c r="TJJ72" s="2"/>
      <c r="TJK72" s="2"/>
      <c r="TJL72" s="2"/>
      <c r="TJM72" s="2"/>
      <c r="TJN72" s="2"/>
      <c r="TJO72" s="2"/>
      <c r="TJP72" s="2"/>
      <c r="TJQ72" s="2"/>
      <c r="TJR72" s="2"/>
      <c r="TJS72" s="2"/>
      <c r="TJT72" s="2"/>
      <c r="TJU72" s="2"/>
      <c r="TJV72" s="2"/>
      <c r="TJW72" s="2"/>
      <c r="TJX72" s="2"/>
      <c r="TJY72" s="2"/>
      <c r="TJZ72" s="2"/>
      <c r="TKA72" s="2"/>
      <c r="TKB72" s="2"/>
      <c r="TKC72" s="2"/>
      <c r="TKD72" s="2"/>
      <c r="TKE72" s="2"/>
      <c r="TKF72" s="2"/>
      <c r="TKG72" s="2"/>
      <c r="TKH72" s="2"/>
      <c r="TKI72" s="2"/>
      <c r="TKJ72" s="2"/>
      <c r="TKK72" s="2"/>
      <c r="TKL72" s="2"/>
      <c r="TKM72" s="2"/>
      <c r="TKN72" s="2"/>
      <c r="TKO72" s="2"/>
      <c r="TKP72" s="2"/>
      <c r="TKQ72" s="2"/>
      <c r="TKR72" s="2"/>
      <c r="TKS72" s="2"/>
      <c r="TKT72" s="2"/>
      <c r="TKU72" s="2"/>
      <c r="TKV72" s="2"/>
      <c r="TKW72" s="2"/>
      <c r="TKX72" s="2"/>
      <c r="TKY72" s="2"/>
      <c r="TKZ72" s="2"/>
      <c r="TLA72" s="2"/>
      <c r="TLB72" s="2"/>
      <c r="TLC72" s="2"/>
      <c r="TLD72" s="2"/>
      <c r="TLE72" s="2"/>
      <c r="TLF72" s="2"/>
      <c r="TLG72" s="2"/>
      <c r="TLH72" s="2"/>
      <c r="TLI72" s="2"/>
      <c r="TLJ72" s="2"/>
      <c r="TLK72" s="2"/>
      <c r="TLL72" s="2"/>
      <c r="TLM72" s="2"/>
      <c r="TLN72" s="2"/>
      <c r="TLO72" s="2"/>
      <c r="TLP72" s="2"/>
      <c r="TLQ72" s="2"/>
      <c r="TLR72" s="2"/>
      <c r="TLS72" s="2"/>
      <c r="TLT72" s="2"/>
      <c r="TLU72" s="2"/>
      <c r="TLV72" s="2"/>
      <c r="TLW72" s="2"/>
      <c r="TLX72" s="2"/>
      <c r="TLY72" s="2"/>
      <c r="TLZ72" s="2"/>
      <c r="TMA72" s="2"/>
      <c r="TMB72" s="2"/>
      <c r="TMC72" s="2"/>
      <c r="TMD72" s="2"/>
      <c r="TME72" s="2"/>
      <c r="TMF72" s="2"/>
      <c r="TMG72" s="2"/>
      <c r="TMH72" s="2"/>
      <c r="TMI72" s="2"/>
      <c r="TMJ72" s="2"/>
      <c r="TMK72" s="2"/>
      <c r="TML72" s="2"/>
      <c r="TMM72" s="2"/>
      <c r="TMN72" s="2"/>
      <c r="TMO72" s="2"/>
      <c r="TMP72" s="2"/>
      <c r="TMQ72" s="2"/>
      <c r="TMR72" s="2"/>
      <c r="TMS72" s="2"/>
      <c r="TMT72" s="2"/>
      <c r="TMU72" s="2"/>
      <c r="TMV72" s="2"/>
      <c r="TMW72" s="2"/>
      <c r="TMX72" s="2"/>
      <c r="TMY72" s="2"/>
      <c r="TMZ72" s="2"/>
      <c r="TNA72" s="2"/>
      <c r="TNB72" s="2"/>
      <c r="TNC72" s="2"/>
      <c r="TND72" s="2"/>
      <c r="TNE72" s="2"/>
      <c r="TNF72" s="2"/>
      <c r="TNG72" s="2"/>
      <c r="TNH72" s="2"/>
      <c r="TNI72" s="2"/>
      <c r="TNJ72" s="2"/>
      <c r="TNK72" s="2"/>
      <c r="TNL72" s="2"/>
      <c r="TNM72" s="2"/>
      <c r="TNN72" s="2"/>
      <c r="TNO72" s="2"/>
      <c r="TNP72" s="2"/>
      <c r="TNQ72" s="2"/>
      <c r="TNR72" s="2"/>
      <c r="TNS72" s="2"/>
      <c r="TNT72" s="2"/>
      <c r="TNU72" s="2"/>
      <c r="TNV72" s="2"/>
      <c r="TNW72" s="2"/>
      <c r="TNX72" s="2"/>
      <c r="TNY72" s="2"/>
      <c r="TNZ72" s="2"/>
      <c r="TOA72" s="2"/>
      <c r="TOB72" s="2"/>
      <c r="TOC72" s="2"/>
      <c r="TOD72" s="2"/>
      <c r="TOE72" s="2"/>
      <c r="TOF72" s="2"/>
      <c r="TOG72" s="2"/>
      <c r="TOH72" s="2"/>
      <c r="TOI72" s="2"/>
      <c r="TOJ72" s="2"/>
      <c r="TOK72" s="2"/>
      <c r="TOL72" s="2"/>
      <c r="TOM72" s="2"/>
      <c r="TON72" s="2"/>
      <c r="TOO72" s="2"/>
      <c r="TOP72" s="2"/>
      <c r="TOQ72" s="2"/>
      <c r="TOR72" s="2"/>
      <c r="TOS72" s="2"/>
      <c r="TOT72" s="2"/>
      <c r="TOU72" s="2"/>
      <c r="TOV72" s="2"/>
      <c r="TOW72" s="2"/>
      <c r="TOX72" s="2"/>
      <c r="TOY72" s="2"/>
      <c r="TOZ72" s="2"/>
      <c r="TPA72" s="2"/>
      <c r="TPB72" s="2"/>
      <c r="TPC72" s="2"/>
      <c r="TPD72" s="2"/>
      <c r="TPE72" s="2"/>
      <c r="TPF72" s="2"/>
      <c r="TPG72" s="2"/>
      <c r="TPH72" s="2"/>
      <c r="TPI72" s="2"/>
      <c r="TPJ72" s="2"/>
      <c r="TPK72" s="2"/>
      <c r="TPL72" s="2"/>
      <c r="TPM72" s="2"/>
      <c r="TPN72" s="2"/>
      <c r="TPO72" s="2"/>
      <c r="TPP72" s="2"/>
      <c r="TPQ72" s="2"/>
      <c r="TPR72" s="2"/>
      <c r="TPS72" s="2"/>
      <c r="TPT72" s="2"/>
      <c r="TPU72" s="2"/>
      <c r="TPV72" s="2"/>
      <c r="TPW72" s="2"/>
      <c r="TPX72" s="2"/>
      <c r="TPY72" s="2"/>
      <c r="TPZ72" s="2"/>
      <c r="TQA72" s="2"/>
      <c r="TQB72" s="2"/>
      <c r="TQC72" s="2"/>
      <c r="TQD72" s="2"/>
      <c r="TQE72" s="2"/>
      <c r="TQF72" s="2"/>
      <c r="TQG72" s="2"/>
      <c r="TQH72" s="2"/>
      <c r="TQI72" s="2"/>
      <c r="TQJ72" s="2"/>
      <c r="TQK72" s="2"/>
      <c r="TQL72" s="2"/>
      <c r="TQM72" s="2"/>
      <c r="TQN72" s="2"/>
      <c r="TQO72" s="2"/>
      <c r="TQP72" s="2"/>
      <c r="TQQ72" s="2"/>
      <c r="TQR72" s="2"/>
      <c r="TQS72" s="2"/>
      <c r="TQT72" s="2"/>
      <c r="TQU72" s="2"/>
      <c r="TQV72" s="2"/>
      <c r="TQW72" s="2"/>
      <c r="TQX72" s="2"/>
      <c r="TQY72" s="2"/>
      <c r="TQZ72" s="2"/>
      <c r="TRA72" s="2"/>
      <c r="TRB72" s="2"/>
      <c r="TRC72" s="2"/>
      <c r="TRD72" s="2"/>
      <c r="TRE72" s="2"/>
      <c r="TRF72" s="2"/>
      <c r="TRG72" s="2"/>
      <c r="TRH72" s="2"/>
      <c r="TRI72" s="2"/>
      <c r="TRJ72" s="2"/>
      <c r="TRK72" s="2"/>
      <c r="TRL72" s="2"/>
      <c r="TRM72" s="2"/>
      <c r="TRN72" s="2"/>
      <c r="TRO72" s="2"/>
      <c r="TRP72" s="2"/>
      <c r="TRQ72" s="2"/>
      <c r="TRR72" s="2"/>
      <c r="TRS72" s="2"/>
      <c r="TRT72" s="2"/>
      <c r="TRU72" s="2"/>
      <c r="TRV72" s="2"/>
      <c r="TRW72" s="2"/>
      <c r="TRX72" s="2"/>
      <c r="TRY72" s="2"/>
      <c r="TRZ72" s="2"/>
      <c r="TSA72" s="2"/>
      <c r="TSB72" s="2"/>
      <c r="TSC72" s="2"/>
      <c r="TSD72" s="2"/>
      <c r="TSE72" s="2"/>
      <c r="TSF72" s="2"/>
      <c r="TSG72" s="2"/>
      <c r="TSH72" s="2"/>
      <c r="TSI72" s="2"/>
      <c r="TSJ72" s="2"/>
      <c r="TSK72" s="2"/>
      <c r="TSL72" s="2"/>
      <c r="TSM72" s="2"/>
      <c r="TSN72" s="2"/>
      <c r="TSO72" s="2"/>
      <c r="TSP72" s="2"/>
      <c r="TSQ72" s="2"/>
      <c r="TSR72" s="2"/>
      <c r="TSS72" s="2"/>
      <c r="TST72" s="2"/>
      <c r="TSU72" s="2"/>
      <c r="TSV72" s="2"/>
      <c r="TSW72" s="2"/>
      <c r="TSX72" s="2"/>
      <c r="TSY72" s="2"/>
      <c r="TSZ72" s="2"/>
      <c r="TTA72" s="2"/>
      <c r="TTB72" s="2"/>
      <c r="TTC72" s="2"/>
      <c r="TTD72" s="2"/>
      <c r="TTE72" s="2"/>
      <c r="TTF72" s="2"/>
      <c r="TTG72" s="2"/>
      <c r="TTH72" s="2"/>
      <c r="TTI72" s="2"/>
      <c r="TTJ72" s="2"/>
      <c r="TTK72" s="2"/>
      <c r="TTL72" s="2"/>
      <c r="TTM72" s="2"/>
      <c r="TTN72" s="2"/>
      <c r="TTO72" s="2"/>
      <c r="TTP72" s="2"/>
      <c r="TTQ72" s="2"/>
      <c r="TTR72" s="2"/>
      <c r="TTS72" s="2"/>
      <c r="TTT72" s="2"/>
      <c r="TTU72" s="2"/>
      <c r="TTV72" s="2"/>
      <c r="TTW72" s="2"/>
      <c r="TTX72" s="2"/>
      <c r="TTY72" s="2"/>
      <c r="TTZ72" s="2"/>
      <c r="TUA72" s="2"/>
      <c r="TUB72" s="2"/>
      <c r="TUC72" s="2"/>
      <c r="TUD72" s="2"/>
      <c r="TUE72" s="2"/>
      <c r="TUF72" s="2"/>
      <c r="TUG72" s="2"/>
      <c r="TUH72" s="2"/>
      <c r="TUI72" s="2"/>
      <c r="TUJ72" s="2"/>
      <c r="TUK72" s="2"/>
      <c r="TUL72" s="2"/>
      <c r="TUM72" s="2"/>
      <c r="TUN72" s="2"/>
      <c r="TUO72" s="2"/>
      <c r="TUP72" s="2"/>
      <c r="TUQ72" s="2"/>
      <c r="TUR72" s="2"/>
      <c r="TUS72" s="2"/>
      <c r="TUT72" s="2"/>
      <c r="TUU72" s="2"/>
      <c r="TUV72" s="2"/>
      <c r="TUW72" s="2"/>
      <c r="TUX72" s="2"/>
      <c r="TUY72" s="2"/>
      <c r="TUZ72" s="2"/>
      <c r="TVA72" s="2"/>
      <c r="TVB72" s="2"/>
      <c r="TVC72" s="2"/>
      <c r="TVD72" s="2"/>
      <c r="TVE72" s="2"/>
      <c r="TVF72" s="2"/>
      <c r="TVG72" s="2"/>
      <c r="TVH72" s="2"/>
      <c r="TVI72" s="2"/>
      <c r="TVJ72" s="2"/>
      <c r="TVK72" s="2"/>
      <c r="TVL72" s="2"/>
      <c r="TVM72" s="2"/>
      <c r="TVN72" s="2"/>
      <c r="TVO72" s="2"/>
      <c r="TVP72" s="2"/>
      <c r="TVQ72" s="2"/>
      <c r="TVR72" s="2"/>
      <c r="TVS72" s="2"/>
      <c r="TVT72" s="2"/>
      <c r="TVU72" s="2"/>
      <c r="TVV72" s="2"/>
      <c r="TVW72" s="2"/>
      <c r="TVX72" s="2"/>
      <c r="TVY72" s="2"/>
      <c r="TVZ72" s="2"/>
      <c r="TWA72" s="2"/>
      <c r="TWB72" s="2"/>
      <c r="TWC72" s="2"/>
      <c r="TWD72" s="2"/>
      <c r="TWE72" s="2"/>
      <c r="TWF72" s="2"/>
      <c r="TWG72" s="2"/>
      <c r="TWH72" s="2"/>
      <c r="TWI72" s="2"/>
      <c r="TWJ72" s="2"/>
      <c r="TWK72" s="2"/>
      <c r="TWL72" s="2"/>
      <c r="TWM72" s="2"/>
      <c r="TWN72" s="2"/>
      <c r="TWO72" s="2"/>
      <c r="TWP72" s="2"/>
      <c r="TWQ72" s="2"/>
      <c r="TWR72" s="2"/>
      <c r="TWS72" s="2"/>
      <c r="TWT72" s="2"/>
      <c r="TWU72" s="2"/>
      <c r="TWV72" s="2"/>
      <c r="TWW72" s="2"/>
      <c r="TWX72" s="2"/>
      <c r="TWY72" s="2"/>
      <c r="TWZ72" s="2"/>
      <c r="TXA72" s="2"/>
      <c r="TXB72" s="2"/>
      <c r="TXC72" s="2"/>
      <c r="TXD72" s="2"/>
      <c r="TXE72" s="2"/>
      <c r="TXF72" s="2"/>
      <c r="TXG72" s="2"/>
      <c r="TXH72" s="2"/>
      <c r="TXI72" s="2"/>
      <c r="TXJ72" s="2"/>
      <c r="TXK72" s="2"/>
      <c r="TXL72" s="2"/>
      <c r="TXM72" s="2"/>
      <c r="TXN72" s="2"/>
      <c r="TXO72" s="2"/>
      <c r="TXP72" s="2"/>
      <c r="TXQ72" s="2"/>
      <c r="TXR72" s="2"/>
      <c r="TXS72" s="2"/>
      <c r="TXT72" s="2"/>
      <c r="TXU72" s="2"/>
      <c r="TXV72" s="2"/>
      <c r="TXW72" s="2"/>
      <c r="TXX72" s="2"/>
      <c r="TXY72" s="2"/>
      <c r="TXZ72" s="2"/>
      <c r="TYA72" s="2"/>
      <c r="TYB72" s="2"/>
      <c r="TYC72" s="2"/>
      <c r="TYD72" s="2"/>
      <c r="TYE72" s="2"/>
      <c r="TYF72" s="2"/>
      <c r="TYG72" s="2"/>
      <c r="TYH72" s="2"/>
      <c r="TYI72" s="2"/>
      <c r="TYJ72" s="2"/>
      <c r="TYK72" s="2"/>
      <c r="TYL72" s="2"/>
      <c r="TYM72" s="2"/>
      <c r="TYN72" s="2"/>
      <c r="TYO72" s="2"/>
      <c r="TYP72" s="2"/>
      <c r="TYQ72" s="2"/>
      <c r="TYR72" s="2"/>
      <c r="TYS72" s="2"/>
      <c r="TYT72" s="2"/>
      <c r="TYU72" s="2"/>
      <c r="TYV72" s="2"/>
      <c r="TYW72" s="2"/>
      <c r="TYX72" s="2"/>
      <c r="TYY72" s="2"/>
      <c r="TYZ72" s="2"/>
      <c r="TZA72" s="2"/>
      <c r="TZB72" s="2"/>
      <c r="TZC72" s="2"/>
      <c r="TZD72" s="2"/>
      <c r="TZE72" s="2"/>
      <c r="TZF72" s="2"/>
      <c r="TZG72" s="2"/>
      <c r="TZH72" s="2"/>
      <c r="TZI72" s="2"/>
      <c r="TZJ72" s="2"/>
      <c r="TZK72" s="2"/>
      <c r="TZL72" s="2"/>
      <c r="TZM72" s="2"/>
      <c r="TZN72" s="2"/>
      <c r="TZO72" s="2"/>
      <c r="TZP72" s="2"/>
      <c r="TZQ72" s="2"/>
      <c r="TZR72" s="2"/>
      <c r="TZS72" s="2"/>
      <c r="TZT72" s="2"/>
      <c r="TZU72" s="2"/>
      <c r="TZV72" s="2"/>
      <c r="TZW72" s="2"/>
      <c r="TZX72" s="2"/>
      <c r="TZY72" s="2"/>
      <c r="TZZ72" s="2"/>
      <c r="UAA72" s="2"/>
      <c r="UAB72" s="2"/>
      <c r="UAC72" s="2"/>
      <c r="UAD72" s="2"/>
      <c r="UAE72" s="2"/>
      <c r="UAF72" s="2"/>
      <c r="UAG72" s="2"/>
      <c r="UAH72" s="2"/>
      <c r="UAI72" s="2"/>
      <c r="UAJ72" s="2"/>
      <c r="UAK72" s="2"/>
      <c r="UAL72" s="2"/>
      <c r="UAM72" s="2"/>
      <c r="UAN72" s="2"/>
      <c r="UAO72" s="2"/>
      <c r="UAP72" s="2"/>
      <c r="UAQ72" s="2"/>
      <c r="UAR72" s="2"/>
      <c r="UAS72" s="2"/>
      <c r="UAT72" s="2"/>
      <c r="UAU72" s="2"/>
      <c r="UAV72" s="2"/>
      <c r="UAW72" s="2"/>
      <c r="UAX72" s="2"/>
      <c r="UAY72" s="2"/>
      <c r="UAZ72" s="2"/>
      <c r="UBA72" s="2"/>
      <c r="UBB72" s="2"/>
      <c r="UBC72" s="2"/>
      <c r="UBD72" s="2"/>
      <c r="UBE72" s="2"/>
      <c r="UBF72" s="2"/>
      <c r="UBG72" s="2"/>
      <c r="UBH72" s="2"/>
      <c r="UBI72" s="2"/>
      <c r="UBJ72" s="2"/>
      <c r="UBK72" s="2"/>
      <c r="UBL72" s="2"/>
      <c r="UBM72" s="2"/>
      <c r="UBN72" s="2"/>
      <c r="UBO72" s="2"/>
      <c r="UBP72" s="2"/>
      <c r="UBQ72" s="2"/>
      <c r="UBR72" s="2"/>
      <c r="UBS72" s="2"/>
      <c r="UBT72" s="2"/>
      <c r="UBU72" s="2"/>
      <c r="UBV72" s="2"/>
      <c r="UBW72" s="2"/>
      <c r="UBX72" s="2"/>
      <c r="UBY72" s="2"/>
      <c r="UBZ72" s="2"/>
      <c r="UCA72" s="2"/>
      <c r="UCB72" s="2"/>
      <c r="UCC72" s="2"/>
      <c r="UCD72" s="2"/>
      <c r="UCE72" s="2"/>
      <c r="UCF72" s="2"/>
      <c r="UCG72" s="2"/>
      <c r="UCH72" s="2"/>
      <c r="UCI72" s="2"/>
      <c r="UCJ72" s="2"/>
      <c r="UCK72" s="2"/>
      <c r="UCL72" s="2"/>
      <c r="UCM72" s="2"/>
      <c r="UCN72" s="2"/>
      <c r="UCO72" s="2"/>
      <c r="UCP72" s="2"/>
      <c r="UCQ72" s="2"/>
      <c r="UCR72" s="2"/>
      <c r="UCS72" s="2"/>
      <c r="UCT72" s="2"/>
      <c r="UCU72" s="2"/>
      <c r="UCV72" s="2"/>
      <c r="UCW72" s="2"/>
      <c r="UCX72" s="2"/>
      <c r="UCY72" s="2"/>
      <c r="UCZ72" s="2"/>
      <c r="UDA72" s="2"/>
      <c r="UDB72" s="2"/>
      <c r="UDC72" s="2"/>
      <c r="UDD72" s="2"/>
      <c r="UDE72" s="2"/>
      <c r="UDF72" s="2"/>
      <c r="UDG72" s="2"/>
      <c r="UDH72" s="2"/>
      <c r="UDI72" s="2"/>
      <c r="UDJ72" s="2"/>
      <c r="UDK72" s="2"/>
      <c r="UDL72" s="2"/>
      <c r="UDM72" s="2"/>
      <c r="UDN72" s="2"/>
      <c r="UDO72" s="2"/>
      <c r="UDP72" s="2"/>
      <c r="UDQ72" s="2"/>
      <c r="UDR72" s="2"/>
      <c r="UDS72" s="2"/>
      <c r="UDT72" s="2"/>
      <c r="UDU72" s="2"/>
      <c r="UDV72" s="2"/>
      <c r="UDW72" s="2"/>
      <c r="UDX72" s="2"/>
      <c r="UDY72" s="2"/>
      <c r="UDZ72" s="2"/>
      <c r="UEA72" s="2"/>
      <c r="UEB72" s="2"/>
      <c r="UEC72" s="2"/>
      <c r="UED72" s="2"/>
      <c r="UEE72" s="2"/>
      <c r="UEF72" s="2"/>
      <c r="UEG72" s="2"/>
      <c r="UEH72" s="2"/>
      <c r="UEI72" s="2"/>
      <c r="UEJ72" s="2"/>
      <c r="UEK72" s="2"/>
      <c r="UEL72" s="2"/>
      <c r="UEM72" s="2"/>
      <c r="UEN72" s="2"/>
      <c r="UEO72" s="2"/>
      <c r="UEP72" s="2"/>
      <c r="UEQ72" s="2"/>
      <c r="UER72" s="2"/>
      <c r="UES72" s="2"/>
      <c r="UET72" s="2"/>
      <c r="UEU72" s="2"/>
      <c r="UEV72" s="2"/>
      <c r="UEW72" s="2"/>
      <c r="UEX72" s="2"/>
      <c r="UEY72" s="2"/>
      <c r="UEZ72" s="2"/>
      <c r="UFA72" s="2"/>
      <c r="UFB72" s="2"/>
      <c r="UFC72" s="2"/>
      <c r="UFD72" s="2"/>
      <c r="UFE72" s="2"/>
      <c r="UFF72" s="2"/>
      <c r="UFG72" s="2"/>
      <c r="UFH72" s="2"/>
      <c r="UFI72" s="2"/>
      <c r="UFJ72" s="2"/>
      <c r="UFK72" s="2"/>
      <c r="UFL72" s="2"/>
      <c r="UFM72" s="2"/>
      <c r="UFN72" s="2"/>
      <c r="UFO72" s="2"/>
      <c r="UFP72" s="2"/>
      <c r="UFQ72" s="2"/>
      <c r="UFR72" s="2"/>
      <c r="UFS72" s="2"/>
      <c r="UFT72" s="2"/>
      <c r="UFU72" s="2"/>
      <c r="UFV72" s="2"/>
      <c r="UFW72" s="2"/>
      <c r="UFX72" s="2"/>
      <c r="UFY72" s="2"/>
      <c r="UFZ72" s="2"/>
      <c r="UGA72" s="2"/>
      <c r="UGB72" s="2"/>
      <c r="UGC72" s="2"/>
      <c r="UGD72" s="2"/>
      <c r="UGE72" s="2"/>
      <c r="UGF72" s="2"/>
      <c r="UGG72" s="2"/>
      <c r="UGH72" s="2"/>
      <c r="UGI72" s="2"/>
      <c r="UGJ72" s="2"/>
      <c r="UGK72" s="2"/>
      <c r="UGL72" s="2"/>
      <c r="UGM72" s="2"/>
      <c r="UGN72" s="2"/>
      <c r="UGO72" s="2"/>
      <c r="UGP72" s="2"/>
      <c r="UGQ72" s="2"/>
      <c r="UGR72" s="2"/>
      <c r="UGS72" s="2"/>
      <c r="UGT72" s="2"/>
      <c r="UGU72" s="2"/>
      <c r="UGV72" s="2"/>
      <c r="UGW72" s="2"/>
      <c r="UGX72" s="2"/>
      <c r="UGY72" s="2"/>
      <c r="UGZ72" s="2"/>
      <c r="UHA72" s="2"/>
      <c r="UHB72" s="2"/>
      <c r="UHC72" s="2"/>
      <c r="UHD72" s="2"/>
      <c r="UHE72" s="2"/>
      <c r="UHF72" s="2"/>
      <c r="UHG72" s="2"/>
      <c r="UHH72" s="2"/>
      <c r="UHI72" s="2"/>
      <c r="UHJ72" s="2"/>
      <c r="UHK72" s="2"/>
      <c r="UHL72" s="2"/>
      <c r="UHM72" s="2"/>
      <c r="UHN72" s="2"/>
      <c r="UHO72" s="2"/>
      <c r="UHP72" s="2"/>
      <c r="UHQ72" s="2"/>
      <c r="UHR72" s="2"/>
      <c r="UHS72" s="2"/>
      <c r="UHT72" s="2"/>
      <c r="UHU72" s="2"/>
      <c r="UHV72" s="2"/>
      <c r="UHW72" s="2"/>
      <c r="UHX72" s="2"/>
      <c r="UHY72" s="2"/>
      <c r="UHZ72" s="2"/>
      <c r="UIA72" s="2"/>
      <c r="UIB72" s="2"/>
      <c r="UIC72" s="2"/>
      <c r="UID72" s="2"/>
      <c r="UIE72" s="2"/>
      <c r="UIF72" s="2"/>
      <c r="UIG72" s="2"/>
      <c r="UIH72" s="2"/>
      <c r="UII72" s="2"/>
      <c r="UIJ72" s="2"/>
      <c r="UIK72" s="2"/>
      <c r="UIL72" s="2"/>
      <c r="UIM72" s="2"/>
      <c r="UIN72" s="2"/>
      <c r="UIO72" s="2"/>
      <c r="UIP72" s="2"/>
      <c r="UIQ72" s="2"/>
      <c r="UIR72" s="2"/>
      <c r="UIS72" s="2"/>
      <c r="UIT72" s="2"/>
      <c r="UIU72" s="2"/>
      <c r="UIV72" s="2"/>
      <c r="UIW72" s="2"/>
      <c r="UIX72" s="2"/>
      <c r="UIY72" s="2"/>
      <c r="UIZ72" s="2"/>
      <c r="UJA72" s="2"/>
      <c r="UJB72" s="2"/>
      <c r="UJC72" s="2"/>
      <c r="UJD72" s="2"/>
      <c r="UJE72" s="2"/>
      <c r="UJF72" s="2"/>
      <c r="UJG72" s="2"/>
      <c r="UJH72" s="2"/>
      <c r="UJI72" s="2"/>
      <c r="UJJ72" s="2"/>
      <c r="UJK72" s="2"/>
      <c r="UJL72" s="2"/>
      <c r="UJM72" s="2"/>
      <c r="UJN72" s="2"/>
      <c r="UJO72" s="2"/>
      <c r="UJP72" s="2"/>
      <c r="UJQ72" s="2"/>
      <c r="UJR72" s="2"/>
      <c r="UJS72" s="2"/>
      <c r="UJT72" s="2"/>
      <c r="UJU72" s="2"/>
      <c r="UJV72" s="2"/>
      <c r="UJW72" s="2"/>
      <c r="UJX72" s="2"/>
      <c r="UJY72" s="2"/>
      <c r="UJZ72" s="2"/>
      <c r="UKA72" s="2"/>
      <c r="UKB72" s="2"/>
      <c r="UKC72" s="2"/>
      <c r="UKD72" s="2"/>
      <c r="UKE72" s="2"/>
      <c r="UKF72" s="2"/>
      <c r="UKG72" s="2"/>
      <c r="UKH72" s="2"/>
      <c r="UKI72" s="2"/>
      <c r="UKJ72" s="2"/>
      <c r="UKK72" s="2"/>
      <c r="UKL72" s="2"/>
      <c r="UKM72" s="2"/>
      <c r="UKN72" s="2"/>
      <c r="UKO72" s="2"/>
      <c r="UKP72" s="2"/>
      <c r="UKQ72" s="2"/>
      <c r="UKR72" s="2"/>
      <c r="UKS72" s="2"/>
      <c r="UKT72" s="2"/>
      <c r="UKU72" s="2"/>
      <c r="UKV72" s="2"/>
      <c r="UKW72" s="2"/>
      <c r="UKX72" s="2"/>
      <c r="UKY72" s="2"/>
      <c r="UKZ72" s="2"/>
      <c r="ULA72" s="2"/>
      <c r="ULB72" s="2"/>
      <c r="ULC72" s="2"/>
      <c r="ULD72" s="2"/>
      <c r="ULE72" s="2"/>
      <c r="ULF72" s="2"/>
      <c r="ULG72" s="2"/>
      <c r="ULH72" s="2"/>
      <c r="ULI72" s="2"/>
      <c r="ULJ72" s="2"/>
      <c r="ULK72" s="2"/>
      <c r="ULL72" s="2"/>
      <c r="ULM72" s="2"/>
      <c r="ULN72" s="2"/>
      <c r="ULO72" s="2"/>
      <c r="ULP72" s="2"/>
      <c r="ULQ72" s="2"/>
      <c r="ULR72" s="2"/>
      <c r="ULS72" s="2"/>
      <c r="ULT72" s="2"/>
      <c r="ULU72" s="2"/>
      <c r="ULV72" s="2"/>
      <c r="ULW72" s="2"/>
      <c r="ULX72" s="2"/>
      <c r="ULY72" s="2"/>
      <c r="ULZ72" s="2"/>
      <c r="UMA72" s="2"/>
      <c r="UMB72" s="2"/>
      <c r="UMC72" s="2"/>
      <c r="UMD72" s="2"/>
      <c r="UME72" s="2"/>
      <c r="UMF72" s="2"/>
      <c r="UMG72" s="2"/>
      <c r="UMH72" s="2"/>
      <c r="UMI72" s="2"/>
      <c r="UMJ72" s="2"/>
      <c r="UMK72" s="2"/>
      <c r="UML72" s="2"/>
      <c r="UMM72" s="2"/>
      <c r="UMN72" s="2"/>
      <c r="UMO72" s="2"/>
      <c r="UMP72" s="2"/>
      <c r="UMQ72" s="2"/>
      <c r="UMR72" s="2"/>
      <c r="UMS72" s="2"/>
      <c r="UMT72" s="2"/>
      <c r="UMU72" s="2"/>
      <c r="UMV72" s="2"/>
      <c r="UMW72" s="2"/>
      <c r="UMX72" s="2"/>
      <c r="UMY72" s="2"/>
      <c r="UMZ72" s="2"/>
      <c r="UNA72" s="2"/>
      <c r="UNB72" s="2"/>
      <c r="UNC72" s="2"/>
      <c r="UND72" s="2"/>
      <c r="UNE72" s="2"/>
      <c r="UNF72" s="2"/>
      <c r="UNG72" s="2"/>
      <c r="UNH72" s="2"/>
      <c r="UNI72" s="2"/>
      <c r="UNJ72" s="2"/>
      <c r="UNK72" s="2"/>
      <c r="UNL72" s="2"/>
      <c r="UNM72" s="2"/>
      <c r="UNN72" s="2"/>
      <c r="UNO72" s="2"/>
      <c r="UNP72" s="2"/>
      <c r="UNQ72" s="2"/>
      <c r="UNR72" s="2"/>
      <c r="UNS72" s="2"/>
      <c r="UNT72" s="2"/>
      <c r="UNU72" s="2"/>
      <c r="UNV72" s="2"/>
      <c r="UNW72" s="2"/>
      <c r="UNX72" s="2"/>
      <c r="UNY72" s="2"/>
      <c r="UNZ72" s="2"/>
      <c r="UOA72" s="2"/>
      <c r="UOB72" s="2"/>
      <c r="UOC72" s="2"/>
      <c r="UOD72" s="2"/>
      <c r="UOE72" s="2"/>
      <c r="UOF72" s="2"/>
      <c r="UOG72" s="2"/>
      <c r="UOH72" s="2"/>
      <c r="UOI72" s="2"/>
      <c r="UOJ72" s="2"/>
      <c r="UOK72" s="2"/>
      <c r="UOL72" s="2"/>
      <c r="UOM72" s="2"/>
      <c r="UON72" s="2"/>
      <c r="UOO72" s="2"/>
      <c r="UOP72" s="2"/>
      <c r="UOQ72" s="2"/>
      <c r="UOR72" s="2"/>
      <c r="UOS72" s="2"/>
      <c r="UOT72" s="2"/>
      <c r="UOU72" s="2"/>
      <c r="UOV72" s="2"/>
      <c r="UOW72" s="2"/>
      <c r="UOX72" s="2"/>
      <c r="UOY72" s="2"/>
      <c r="UOZ72" s="2"/>
      <c r="UPA72" s="2"/>
      <c r="UPB72" s="2"/>
      <c r="UPC72" s="2"/>
      <c r="UPD72" s="2"/>
      <c r="UPE72" s="2"/>
      <c r="UPF72" s="2"/>
      <c r="UPG72" s="2"/>
      <c r="UPH72" s="2"/>
      <c r="UPI72" s="2"/>
      <c r="UPJ72" s="2"/>
      <c r="UPK72" s="2"/>
      <c r="UPL72" s="2"/>
      <c r="UPM72" s="2"/>
      <c r="UPN72" s="2"/>
      <c r="UPO72" s="2"/>
      <c r="UPP72" s="2"/>
      <c r="UPQ72" s="2"/>
      <c r="UPR72" s="2"/>
      <c r="UPS72" s="2"/>
      <c r="UPT72" s="2"/>
      <c r="UPU72" s="2"/>
      <c r="UPV72" s="2"/>
      <c r="UPW72" s="2"/>
      <c r="UPX72" s="2"/>
      <c r="UPY72" s="2"/>
      <c r="UPZ72" s="2"/>
      <c r="UQA72" s="2"/>
      <c r="UQB72" s="2"/>
      <c r="UQC72" s="2"/>
      <c r="UQD72" s="2"/>
      <c r="UQE72" s="2"/>
      <c r="UQF72" s="2"/>
      <c r="UQG72" s="2"/>
      <c r="UQH72" s="2"/>
      <c r="UQI72" s="2"/>
      <c r="UQJ72" s="2"/>
      <c r="UQK72" s="2"/>
      <c r="UQL72" s="2"/>
      <c r="UQM72" s="2"/>
      <c r="UQN72" s="2"/>
      <c r="UQO72" s="2"/>
      <c r="UQP72" s="2"/>
      <c r="UQQ72" s="2"/>
      <c r="UQR72" s="2"/>
      <c r="UQS72" s="2"/>
      <c r="UQT72" s="2"/>
      <c r="UQU72" s="2"/>
      <c r="UQV72" s="2"/>
      <c r="UQW72" s="2"/>
      <c r="UQX72" s="2"/>
      <c r="UQY72" s="2"/>
      <c r="UQZ72" s="2"/>
      <c r="URA72" s="2"/>
      <c r="URB72" s="2"/>
      <c r="URC72" s="2"/>
      <c r="URD72" s="2"/>
      <c r="URE72" s="2"/>
      <c r="URF72" s="2"/>
      <c r="URG72" s="2"/>
      <c r="URH72" s="2"/>
      <c r="URI72" s="2"/>
      <c r="URJ72" s="2"/>
      <c r="URK72" s="2"/>
      <c r="URL72" s="2"/>
      <c r="URM72" s="2"/>
      <c r="URN72" s="2"/>
      <c r="URO72" s="2"/>
      <c r="URP72" s="2"/>
      <c r="URQ72" s="2"/>
      <c r="URR72" s="2"/>
      <c r="URS72" s="2"/>
      <c r="URT72" s="2"/>
      <c r="URU72" s="2"/>
      <c r="URV72" s="2"/>
      <c r="URW72" s="2"/>
      <c r="URX72" s="2"/>
      <c r="URY72" s="2"/>
      <c r="URZ72" s="2"/>
      <c r="USA72" s="2"/>
      <c r="USB72" s="2"/>
      <c r="USC72" s="2"/>
      <c r="USD72" s="2"/>
      <c r="USE72" s="2"/>
      <c r="USF72" s="2"/>
      <c r="USG72" s="2"/>
      <c r="USH72" s="2"/>
      <c r="USI72" s="2"/>
      <c r="USJ72" s="2"/>
      <c r="USK72" s="2"/>
      <c r="USL72" s="2"/>
      <c r="USM72" s="2"/>
      <c r="USN72" s="2"/>
      <c r="USO72" s="2"/>
      <c r="USP72" s="2"/>
      <c r="USQ72" s="2"/>
      <c r="USR72" s="2"/>
      <c r="USS72" s="2"/>
      <c r="UST72" s="2"/>
      <c r="USU72" s="2"/>
      <c r="USV72" s="2"/>
      <c r="USW72" s="2"/>
      <c r="USX72" s="2"/>
      <c r="USY72" s="2"/>
      <c r="USZ72" s="2"/>
      <c r="UTA72" s="2"/>
      <c r="UTB72" s="2"/>
      <c r="UTC72" s="2"/>
      <c r="UTD72" s="2"/>
      <c r="UTE72" s="2"/>
      <c r="UTF72" s="2"/>
      <c r="UTG72" s="2"/>
      <c r="UTH72" s="2"/>
      <c r="UTI72" s="2"/>
      <c r="UTJ72" s="2"/>
      <c r="UTK72" s="2"/>
      <c r="UTL72" s="2"/>
      <c r="UTM72" s="2"/>
      <c r="UTN72" s="2"/>
      <c r="UTO72" s="2"/>
      <c r="UTP72" s="2"/>
      <c r="UTQ72" s="2"/>
      <c r="UTR72" s="2"/>
      <c r="UTS72" s="2"/>
      <c r="UTT72" s="2"/>
      <c r="UTU72" s="2"/>
      <c r="UTV72" s="2"/>
      <c r="UTW72" s="2"/>
      <c r="UTX72" s="2"/>
      <c r="UTY72" s="2"/>
      <c r="UTZ72" s="2"/>
      <c r="UUA72" s="2"/>
      <c r="UUB72" s="2"/>
      <c r="UUC72" s="2"/>
      <c r="UUD72" s="2"/>
      <c r="UUE72" s="2"/>
      <c r="UUF72" s="2"/>
      <c r="UUG72" s="2"/>
      <c r="UUH72" s="2"/>
      <c r="UUI72" s="2"/>
      <c r="UUJ72" s="2"/>
      <c r="UUK72" s="2"/>
      <c r="UUL72" s="2"/>
      <c r="UUM72" s="2"/>
      <c r="UUN72" s="2"/>
      <c r="UUO72" s="2"/>
      <c r="UUP72" s="2"/>
      <c r="UUQ72" s="2"/>
      <c r="UUR72" s="2"/>
      <c r="UUS72" s="2"/>
      <c r="UUT72" s="2"/>
      <c r="UUU72" s="2"/>
      <c r="UUV72" s="2"/>
      <c r="UUW72" s="2"/>
      <c r="UUX72" s="2"/>
      <c r="UUY72" s="2"/>
      <c r="UUZ72" s="2"/>
      <c r="UVA72" s="2"/>
      <c r="UVB72" s="2"/>
      <c r="UVC72" s="2"/>
      <c r="UVD72" s="2"/>
      <c r="UVE72" s="2"/>
      <c r="UVF72" s="2"/>
      <c r="UVG72" s="2"/>
      <c r="UVH72" s="2"/>
      <c r="UVI72" s="2"/>
      <c r="UVJ72" s="2"/>
      <c r="UVK72" s="2"/>
      <c r="UVL72" s="2"/>
      <c r="UVM72" s="2"/>
      <c r="UVN72" s="2"/>
      <c r="UVO72" s="2"/>
      <c r="UVP72" s="2"/>
      <c r="UVQ72" s="2"/>
      <c r="UVR72" s="2"/>
      <c r="UVS72" s="2"/>
      <c r="UVT72" s="2"/>
      <c r="UVU72" s="2"/>
      <c r="UVV72" s="2"/>
      <c r="UVW72" s="2"/>
      <c r="UVX72" s="2"/>
      <c r="UVY72" s="2"/>
      <c r="UVZ72" s="2"/>
      <c r="UWA72" s="2"/>
      <c r="UWB72" s="2"/>
      <c r="UWC72" s="2"/>
      <c r="UWD72" s="2"/>
      <c r="UWE72" s="2"/>
      <c r="UWF72" s="2"/>
      <c r="UWG72" s="2"/>
      <c r="UWH72" s="2"/>
      <c r="UWI72" s="2"/>
      <c r="UWJ72" s="2"/>
      <c r="UWK72" s="2"/>
      <c r="UWL72" s="2"/>
      <c r="UWM72" s="2"/>
      <c r="UWN72" s="2"/>
      <c r="UWO72" s="2"/>
      <c r="UWP72" s="2"/>
      <c r="UWQ72" s="2"/>
      <c r="UWR72" s="2"/>
      <c r="UWS72" s="2"/>
      <c r="UWT72" s="2"/>
      <c r="UWU72" s="2"/>
      <c r="UWV72" s="2"/>
      <c r="UWW72" s="2"/>
      <c r="UWX72" s="2"/>
      <c r="UWY72" s="2"/>
      <c r="UWZ72" s="2"/>
      <c r="UXA72" s="2"/>
      <c r="UXB72" s="2"/>
      <c r="UXC72" s="2"/>
      <c r="UXD72" s="2"/>
      <c r="UXE72" s="2"/>
      <c r="UXF72" s="2"/>
      <c r="UXG72" s="2"/>
      <c r="UXH72" s="2"/>
      <c r="UXI72" s="2"/>
      <c r="UXJ72" s="2"/>
      <c r="UXK72" s="2"/>
      <c r="UXL72" s="2"/>
      <c r="UXM72" s="2"/>
      <c r="UXN72" s="2"/>
      <c r="UXO72" s="2"/>
      <c r="UXP72" s="2"/>
      <c r="UXQ72" s="2"/>
      <c r="UXR72" s="2"/>
      <c r="UXS72" s="2"/>
      <c r="UXT72" s="2"/>
      <c r="UXU72" s="2"/>
      <c r="UXV72" s="2"/>
      <c r="UXW72" s="2"/>
      <c r="UXX72" s="2"/>
      <c r="UXY72" s="2"/>
      <c r="UXZ72" s="2"/>
      <c r="UYA72" s="2"/>
      <c r="UYB72" s="2"/>
      <c r="UYC72" s="2"/>
      <c r="UYD72" s="2"/>
      <c r="UYE72" s="2"/>
      <c r="UYF72" s="2"/>
      <c r="UYG72" s="2"/>
      <c r="UYH72" s="2"/>
      <c r="UYI72" s="2"/>
      <c r="UYJ72" s="2"/>
      <c r="UYK72" s="2"/>
      <c r="UYL72" s="2"/>
      <c r="UYM72" s="2"/>
      <c r="UYN72" s="2"/>
      <c r="UYO72" s="2"/>
      <c r="UYP72" s="2"/>
      <c r="UYQ72" s="2"/>
      <c r="UYR72" s="2"/>
      <c r="UYS72" s="2"/>
      <c r="UYT72" s="2"/>
      <c r="UYU72" s="2"/>
      <c r="UYV72" s="2"/>
      <c r="UYW72" s="2"/>
      <c r="UYX72" s="2"/>
      <c r="UYY72" s="2"/>
      <c r="UYZ72" s="2"/>
      <c r="UZA72" s="2"/>
      <c r="UZB72" s="2"/>
      <c r="UZC72" s="2"/>
      <c r="UZD72" s="2"/>
      <c r="UZE72" s="2"/>
      <c r="UZF72" s="2"/>
      <c r="UZG72" s="2"/>
      <c r="UZH72" s="2"/>
      <c r="UZI72" s="2"/>
      <c r="UZJ72" s="2"/>
      <c r="UZK72" s="2"/>
      <c r="UZL72" s="2"/>
      <c r="UZM72" s="2"/>
      <c r="UZN72" s="2"/>
      <c r="UZO72" s="2"/>
      <c r="UZP72" s="2"/>
      <c r="UZQ72" s="2"/>
      <c r="UZR72" s="2"/>
      <c r="UZS72" s="2"/>
      <c r="UZT72" s="2"/>
      <c r="UZU72" s="2"/>
      <c r="UZV72" s="2"/>
      <c r="UZW72" s="2"/>
      <c r="UZX72" s="2"/>
      <c r="UZY72" s="2"/>
      <c r="UZZ72" s="2"/>
      <c r="VAA72" s="2"/>
      <c r="VAB72" s="2"/>
      <c r="VAC72" s="2"/>
      <c r="VAD72" s="2"/>
      <c r="VAE72" s="2"/>
      <c r="VAF72" s="2"/>
      <c r="VAG72" s="2"/>
      <c r="VAH72" s="2"/>
      <c r="VAI72" s="2"/>
      <c r="VAJ72" s="2"/>
      <c r="VAK72" s="2"/>
      <c r="VAL72" s="2"/>
      <c r="VAM72" s="2"/>
      <c r="VAN72" s="2"/>
      <c r="VAO72" s="2"/>
      <c r="VAP72" s="2"/>
      <c r="VAQ72" s="2"/>
      <c r="VAR72" s="2"/>
      <c r="VAS72" s="2"/>
      <c r="VAT72" s="2"/>
      <c r="VAU72" s="2"/>
      <c r="VAV72" s="2"/>
      <c r="VAW72" s="2"/>
      <c r="VAX72" s="2"/>
      <c r="VAY72" s="2"/>
      <c r="VAZ72" s="2"/>
      <c r="VBA72" s="2"/>
      <c r="VBB72" s="2"/>
      <c r="VBC72" s="2"/>
      <c r="VBD72" s="2"/>
      <c r="VBE72" s="2"/>
      <c r="VBF72" s="2"/>
      <c r="VBG72" s="2"/>
      <c r="VBH72" s="2"/>
      <c r="VBI72" s="2"/>
      <c r="VBJ72" s="2"/>
      <c r="VBK72" s="2"/>
      <c r="VBL72" s="2"/>
      <c r="VBM72" s="2"/>
      <c r="VBN72" s="2"/>
      <c r="VBO72" s="2"/>
      <c r="VBP72" s="2"/>
      <c r="VBQ72" s="2"/>
      <c r="VBR72" s="2"/>
      <c r="VBS72" s="2"/>
      <c r="VBT72" s="2"/>
      <c r="VBU72" s="2"/>
      <c r="VBV72" s="2"/>
      <c r="VBW72" s="2"/>
      <c r="VBX72" s="2"/>
      <c r="VBY72" s="2"/>
      <c r="VBZ72" s="2"/>
      <c r="VCA72" s="2"/>
      <c r="VCB72" s="2"/>
      <c r="VCC72" s="2"/>
      <c r="VCD72" s="2"/>
      <c r="VCE72" s="2"/>
      <c r="VCF72" s="2"/>
      <c r="VCG72" s="2"/>
      <c r="VCH72" s="2"/>
      <c r="VCI72" s="2"/>
      <c r="VCJ72" s="2"/>
      <c r="VCK72" s="2"/>
      <c r="VCL72" s="2"/>
      <c r="VCM72" s="2"/>
      <c r="VCN72" s="2"/>
      <c r="VCO72" s="2"/>
      <c r="VCP72" s="2"/>
      <c r="VCQ72" s="2"/>
      <c r="VCR72" s="2"/>
      <c r="VCS72" s="2"/>
      <c r="VCT72" s="2"/>
      <c r="VCU72" s="2"/>
      <c r="VCV72" s="2"/>
      <c r="VCW72" s="2"/>
      <c r="VCX72" s="2"/>
      <c r="VCY72" s="2"/>
      <c r="VCZ72" s="2"/>
      <c r="VDA72" s="2"/>
      <c r="VDB72" s="2"/>
      <c r="VDC72" s="2"/>
      <c r="VDD72" s="2"/>
      <c r="VDE72" s="2"/>
      <c r="VDF72" s="2"/>
      <c r="VDG72" s="2"/>
      <c r="VDH72" s="2"/>
      <c r="VDI72" s="2"/>
      <c r="VDJ72" s="2"/>
      <c r="VDK72" s="2"/>
      <c r="VDL72" s="2"/>
      <c r="VDM72" s="2"/>
      <c r="VDN72" s="2"/>
      <c r="VDO72" s="2"/>
      <c r="VDP72" s="2"/>
      <c r="VDQ72" s="2"/>
      <c r="VDR72" s="2"/>
      <c r="VDS72" s="2"/>
      <c r="VDT72" s="2"/>
      <c r="VDU72" s="2"/>
      <c r="VDV72" s="2"/>
      <c r="VDW72" s="2"/>
      <c r="VDX72" s="2"/>
      <c r="VDY72" s="2"/>
      <c r="VDZ72" s="2"/>
      <c r="VEA72" s="2"/>
      <c r="VEB72" s="2"/>
      <c r="VEC72" s="2"/>
      <c r="VED72" s="2"/>
      <c r="VEE72" s="2"/>
      <c r="VEF72" s="2"/>
      <c r="VEG72" s="2"/>
      <c r="VEH72" s="2"/>
      <c r="VEI72" s="2"/>
      <c r="VEJ72" s="2"/>
      <c r="VEK72" s="2"/>
      <c r="VEL72" s="2"/>
      <c r="VEM72" s="2"/>
      <c r="VEN72" s="2"/>
      <c r="VEO72" s="2"/>
      <c r="VEP72" s="2"/>
      <c r="VEQ72" s="2"/>
      <c r="VER72" s="2"/>
      <c r="VES72" s="2"/>
      <c r="VET72" s="2"/>
      <c r="VEU72" s="2"/>
      <c r="VEV72" s="2"/>
      <c r="VEW72" s="2"/>
      <c r="VEX72" s="2"/>
      <c r="VEY72" s="2"/>
      <c r="VEZ72" s="2"/>
      <c r="VFA72" s="2"/>
      <c r="VFB72" s="2"/>
      <c r="VFC72" s="2"/>
      <c r="VFD72" s="2"/>
      <c r="VFE72" s="2"/>
      <c r="VFF72" s="2"/>
      <c r="VFG72" s="2"/>
      <c r="VFH72" s="2"/>
      <c r="VFI72" s="2"/>
      <c r="VFJ72" s="2"/>
      <c r="VFK72" s="2"/>
      <c r="VFL72" s="2"/>
      <c r="VFM72" s="2"/>
      <c r="VFN72" s="2"/>
      <c r="VFO72" s="2"/>
      <c r="VFP72" s="2"/>
      <c r="VFQ72" s="2"/>
      <c r="VFR72" s="2"/>
      <c r="VFS72" s="2"/>
      <c r="VFT72" s="2"/>
      <c r="VFU72" s="2"/>
      <c r="VFV72" s="2"/>
      <c r="VFW72" s="2"/>
      <c r="VFX72" s="2"/>
      <c r="VFY72" s="2"/>
      <c r="VFZ72" s="2"/>
      <c r="VGA72" s="2"/>
      <c r="VGB72" s="2"/>
      <c r="VGC72" s="2"/>
      <c r="VGD72" s="2"/>
      <c r="VGE72" s="2"/>
      <c r="VGF72" s="2"/>
      <c r="VGG72" s="2"/>
      <c r="VGH72" s="2"/>
      <c r="VGI72" s="2"/>
      <c r="VGJ72" s="2"/>
      <c r="VGK72" s="2"/>
      <c r="VGL72" s="2"/>
      <c r="VGM72" s="2"/>
      <c r="VGN72" s="2"/>
      <c r="VGO72" s="2"/>
      <c r="VGP72" s="2"/>
      <c r="VGQ72" s="2"/>
      <c r="VGR72" s="2"/>
      <c r="VGS72" s="2"/>
      <c r="VGT72" s="2"/>
      <c r="VGU72" s="2"/>
      <c r="VGV72" s="2"/>
      <c r="VGW72" s="2"/>
      <c r="VGX72" s="2"/>
      <c r="VGY72" s="2"/>
      <c r="VGZ72" s="2"/>
      <c r="VHA72" s="2"/>
      <c r="VHB72" s="2"/>
      <c r="VHC72" s="2"/>
      <c r="VHD72" s="2"/>
      <c r="VHE72" s="2"/>
      <c r="VHF72" s="2"/>
      <c r="VHG72" s="2"/>
      <c r="VHH72" s="2"/>
      <c r="VHI72" s="2"/>
      <c r="VHJ72" s="2"/>
      <c r="VHK72" s="2"/>
      <c r="VHL72" s="2"/>
      <c r="VHM72" s="2"/>
      <c r="VHN72" s="2"/>
      <c r="VHO72" s="2"/>
      <c r="VHP72" s="2"/>
      <c r="VHQ72" s="2"/>
      <c r="VHR72" s="2"/>
      <c r="VHS72" s="2"/>
      <c r="VHT72" s="2"/>
      <c r="VHU72" s="2"/>
      <c r="VHV72" s="2"/>
      <c r="VHW72" s="2"/>
      <c r="VHX72" s="2"/>
      <c r="VHY72" s="2"/>
      <c r="VHZ72" s="2"/>
      <c r="VIA72" s="2"/>
      <c r="VIB72" s="2"/>
      <c r="VIC72" s="2"/>
      <c r="VID72" s="2"/>
      <c r="VIE72" s="2"/>
      <c r="VIF72" s="2"/>
      <c r="VIG72" s="2"/>
      <c r="VIH72" s="2"/>
      <c r="VII72" s="2"/>
      <c r="VIJ72" s="2"/>
      <c r="VIK72" s="2"/>
      <c r="VIL72" s="2"/>
      <c r="VIM72" s="2"/>
      <c r="VIN72" s="2"/>
      <c r="VIO72" s="2"/>
      <c r="VIP72" s="2"/>
      <c r="VIQ72" s="2"/>
      <c r="VIR72" s="2"/>
      <c r="VIS72" s="2"/>
      <c r="VIT72" s="2"/>
      <c r="VIU72" s="2"/>
      <c r="VIV72" s="2"/>
      <c r="VIW72" s="2"/>
      <c r="VIX72" s="2"/>
      <c r="VIY72" s="2"/>
      <c r="VIZ72" s="2"/>
      <c r="VJA72" s="2"/>
      <c r="VJB72" s="2"/>
      <c r="VJC72" s="2"/>
      <c r="VJD72" s="2"/>
      <c r="VJE72" s="2"/>
      <c r="VJF72" s="2"/>
      <c r="VJG72" s="2"/>
      <c r="VJH72" s="2"/>
      <c r="VJI72" s="2"/>
      <c r="VJJ72" s="2"/>
      <c r="VJK72" s="2"/>
      <c r="VJL72" s="2"/>
      <c r="VJM72" s="2"/>
      <c r="VJN72" s="2"/>
      <c r="VJO72" s="2"/>
      <c r="VJP72" s="2"/>
      <c r="VJQ72" s="2"/>
      <c r="VJR72" s="2"/>
      <c r="VJS72" s="2"/>
      <c r="VJT72" s="2"/>
      <c r="VJU72" s="2"/>
      <c r="VJV72" s="2"/>
      <c r="VJW72" s="2"/>
      <c r="VJX72" s="2"/>
      <c r="VJY72" s="2"/>
      <c r="VJZ72" s="2"/>
      <c r="VKA72" s="2"/>
      <c r="VKB72" s="2"/>
      <c r="VKC72" s="2"/>
      <c r="VKD72" s="2"/>
      <c r="VKE72" s="2"/>
      <c r="VKF72" s="2"/>
      <c r="VKG72" s="2"/>
      <c r="VKH72" s="2"/>
      <c r="VKI72" s="2"/>
      <c r="VKJ72" s="2"/>
      <c r="VKK72" s="2"/>
      <c r="VKL72" s="2"/>
      <c r="VKM72" s="2"/>
      <c r="VKN72" s="2"/>
      <c r="VKO72" s="2"/>
      <c r="VKP72" s="2"/>
      <c r="VKQ72" s="2"/>
      <c r="VKR72" s="2"/>
      <c r="VKS72" s="2"/>
      <c r="VKT72" s="2"/>
      <c r="VKU72" s="2"/>
      <c r="VKV72" s="2"/>
      <c r="VKW72" s="2"/>
      <c r="VKX72" s="2"/>
      <c r="VKY72" s="2"/>
      <c r="VKZ72" s="2"/>
      <c r="VLA72" s="2"/>
      <c r="VLB72" s="2"/>
      <c r="VLC72" s="2"/>
      <c r="VLD72" s="2"/>
      <c r="VLE72" s="2"/>
      <c r="VLF72" s="2"/>
      <c r="VLG72" s="2"/>
      <c r="VLH72" s="2"/>
      <c r="VLI72" s="2"/>
      <c r="VLJ72" s="2"/>
      <c r="VLK72" s="2"/>
      <c r="VLL72" s="2"/>
      <c r="VLM72" s="2"/>
      <c r="VLN72" s="2"/>
      <c r="VLO72" s="2"/>
      <c r="VLP72" s="2"/>
      <c r="VLQ72" s="2"/>
      <c r="VLR72" s="2"/>
      <c r="VLS72" s="2"/>
      <c r="VLT72" s="2"/>
      <c r="VLU72" s="2"/>
      <c r="VLV72" s="2"/>
      <c r="VLW72" s="2"/>
      <c r="VLX72" s="2"/>
      <c r="VLY72" s="2"/>
      <c r="VLZ72" s="2"/>
      <c r="VMA72" s="2"/>
      <c r="VMB72" s="2"/>
      <c r="VMC72" s="2"/>
      <c r="VMD72" s="2"/>
      <c r="VME72" s="2"/>
      <c r="VMF72" s="2"/>
      <c r="VMG72" s="2"/>
      <c r="VMH72" s="2"/>
      <c r="VMI72" s="2"/>
      <c r="VMJ72" s="2"/>
      <c r="VMK72" s="2"/>
      <c r="VML72" s="2"/>
      <c r="VMM72" s="2"/>
      <c r="VMN72" s="2"/>
      <c r="VMO72" s="2"/>
      <c r="VMP72" s="2"/>
      <c r="VMQ72" s="2"/>
      <c r="VMR72" s="2"/>
      <c r="VMS72" s="2"/>
      <c r="VMT72" s="2"/>
      <c r="VMU72" s="2"/>
      <c r="VMV72" s="2"/>
      <c r="VMW72" s="2"/>
      <c r="VMX72" s="2"/>
      <c r="VMY72" s="2"/>
      <c r="VMZ72" s="2"/>
      <c r="VNA72" s="2"/>
      <c r="VNB72" s="2"/>
      <c r="VNC72" s="2"/>
      <c r="VND72" s="2"/>
      <c r="VNE72" s="2"/>
      <c r="VNF72" s="2"/>
      <c r="VNG72" s="2"/>
      <c r="VNH72" s="2"/>
      <c r="VNI72" s="2"/>
      <c r="VNJ72" s="2"/>
      <c r="VNK72" s="2"/>
      <c r="VNL72" s="2"/>
      <c r="VNM72" s="2"/>
      <c r="VNN72" s="2"/>
      <c r="VNO72" s="2"/>
      <c r="VNP72" s="2"/>
      <c r="VNQ72" s="2"/>
      <c r="VNR72" s="2"/>
      <c r="VNS72" s="2"/>
      <c r="VNT72" s="2"/>
      <c r="VNU72" s="2"/>
      <c r="VNV72" s="2"/>
      <c r="VNW72" s="2"/>
      <c r="VNX72" s="2"/>
      <c r="VNY72" s="2"/>
      <c r="VNZ72" s="2"/>
      <c r="VOA72" s="2"/>
      <c r="VOB72" s="2"/>
      <c r="VOC72" s="2"/>
      <c r="VOD72" s="2"/>
      <c r="VOE72" s="2"/>
      <c r="VOF72" s="2"/>
      <c r="VOG72" s="2"/>
      <c r="VOH72" s="2"/>
      <c r="VOI72" s="2"/>
      <c r="VOJ72" s="2"/>
      <c r="VOK72" s="2"/>
      <c r="VOL72" s="2"/>
      <c r="VOM72" s="2"/>
      <c r="VON72" s="2"/>
      <c r="VOO72" s="2"/>
      <c r="VOP72" s="2"/>
      <c r="VOQ72" s="2"/>
      <c r="VOR72" s="2"/>
      <c r="VOS72" s="2"/>
      <c r="VOT72" s="2"/>
      <c r="VOU72" s="2"/>
      <c r="VOV72" s="2"/>
      <c r="VOW72" s="2"/>
      <c r="VOX72" s="2"/>
      <c r="VOY72" s="2"/>
      <c r="VOZ72" s="2"/>
      <c r="VPA72" s="2"/>
      <c r="VPB72" s="2"/>
      <c r="VPC72" s="2"/>
      <c r="VPD72" s="2"/>
      <c r="VPE72" s="2"/>
      <c r="VPF72" s="2"/>
      <c r="VPG72" s="2"/>
      <c r="VPH72" s="2"/>
      <c r="VPI72" s="2"/>
      <c r="VPJ72" s="2"/>
      <c r="VPK72" s="2"/>
      <c r="VPL72" s="2"/>
      <c r="VPM72" s="2"/>
      <c r="VPN72" s="2"/>
      <c r="VPO72" s="2"/>
      <c r="VPP72" s="2"/>
      <c r="VPQ72" s="2"/>
      <c r="VPR72" s="2"/>
      <c r="VPS72" s="2"/>
      <c r="VPT72" s="2"/>
      <c r="VPU72" s="2"/>
      <c r="VPV72" s="2"/>
      <c r="VPW72" s="2"/>
      <c r="VPX72" s="2"/>
      <c r="VPY72" s="2"/>
      <c r="VPZ72" s="2"/>
      <c r="VQA72" s="2"/>
      <c r="VQB72" s="2"/>
      <c r="VQC72" s="2"/>
      <c r="VQD72" s="2"/>
      <c r="VQE72" s="2"/>
      <c r="VQF72" s="2"/>
      <c r="VQG72" s="2"/>
      <c r="VQH72" s="2"/>
      <c r="VQI72" s="2"/>
      <c r="VQJ72" s="2"/>
      <c r="VQK72" s="2"/>
      <c r="VQL72" s="2"/>
      <c r="VQM72" s="2"/>
      <c r="VQN72" s="2"/>
      <c r="VQO72" s="2"/>
      <c r="VQP72" s="2"/>
      <c r="VQQ72" s="2"/>
      <c r="VQR72" s="2"/>
      <c r="VQS72" s="2"/>
      <c r="VQT72" s="2"/>
      <c r="VQU72" s="2"/>
      <c r="VQV72" s="2"/>
      <c r="VQW72" s="2"/>
      <c r="VQX72" s="2"/>
      <c r="VQY72" s="2"/>
      <c r="VQZ72" s="2"/>
      <c r="VRA72" s="2"/>
      <c r="VRB72" s="2"/>
      <c r="VRC72" s="2"/>
      <c r="VRD72" s="2"/>
      <c r="VRE72" s="2"/>
      <c r="VRF72" s="2"/>
      <c r="VRG72" s="2"/>
      <c r="VRH72" s="2"/>
      <c r="VRI72" s="2"/>
      <c r="VRJ72" s="2"/>
      <c r="VRK72" s="2"/>
      <c r="VRL72" s="2"/>
      <c r="VRM72" s="2"/>
      <c r="VRN72" s="2"/>
      <c r="VRO72" s="2"/>
      <c r="VRP72" s="2"/>
      <c r="VRQ72" s="2"/>
      <c r="VRR72" s="2"/>
      <c r="VRS72" s="2"/>
      <c r="VRT72" s="2"/>
      <c r="VRU72" s="2"/>
      <c r="VRV72" s="2"/>
      <c r="VRW72" s="2"/>
      <c r="VRX72" s="2"/>
      <c r="VRY72" s="2"/>
      <c r="VRZ72" s="2"/>
      <c r="VSA72" s="2"/>
      <c r="VSB72" s="2"/>
      <c r="VSC72" s="2"/>
      <c r="VSD72" s="2"/>
      <c r="VSE72" s="2"/>
      <c r="VSF72" s="2"/>
      <c r="VSG72" s="2"/>
      <c r="VSH72" s="2"/>
      <c r="VSI72" s="2"/>
      <c r="VSJ72" s="2"/>
      <c r="VSK72" s="2"/>
      <c r="VSL72" s="2"/>
      <c r="VSM72" s="2"/>
      <c r="VSN72" s="2"/>
      <c r="VSO72" s="2"/>
      <c r="VSP72" s="2"/>
      <c r="VSQ72" s="2"/>
      <c r="VSR72" s="2"/>
      <c r="VSS72" s="2"/>
      <c r="VST72" s="2"/>
      <c r="VSU72" s="2"/>
      <c r="VSV72" s="2"/>
      <c r="VSW72" s="2"/>
      <c r="VSX72" s="2"/>
      <c r="VSY72" s="2"/>
      <c r="VSZ72" s="2"/>
      <c r="VTA72" s="2"/>
      <c r="VTB72" s="2"/>
      <c r="VTC72" s="2"/>
      <c r="VTD72" s="2"/>
      <c r="VTE72" s="2"/>
      <c r="VTF72" s="2"/>
      <c r="VTG72" s="2"/>
      <c r="VTH72" s="2"/>
      <c r="VTI72" s="2"/>
      <c r="VTJ72" s="2"/>
      <c r="VTK72" s="2"/>
      <c r="VTL72" s="2"/>
      <c r="VTM72" s="2"/>
      <c r="VTN72" s="2"/>
      <c r="VTO72" s="2"/>
      <c r="VTP72" s="2"/>
      <c r="VTQ72" s="2"/>
      <c r="VTR72" s="2"/>
      <c r="VTS72" s="2"/>
      <c r="VTT72" s="2"/>
      <c r="VTU72" s="2"/>
      <c r="VTV72" s="2"/>
      <c r="VTW72" s="2"/>
      <c r="VTX72" s="2"/>
      <c r="VTY72" s="2"/>
      <c r="VTZ72" s="2"/>
      <c r="VUA72" s="2"/>
      <c r="VUB72" s="2"/>
      <c r="VUC72" s="2"/>
      <c r="VUD72" s="2"/>
      <c r="VUE72" s="2"/>
      <c r="VUF72" s="2"/>
      <c r="VUG72" s="2"/>
      <c r="VUH72" s="2"/>
      <c r="VUI72" s="2"/>
      <c r="VUJ72" s="2"/>
      <c r="VUK72" s="2"/>
      <c r="VUL72" s="2"/>
      <c r="VUM72" s="2"/>
      <c r="VUN72" s="2"/>
      <c r="VUO72" s="2"/>
      <c r="VUP72" s="2"/>
      <c r="VUQ72" s="2"/>
      <c r="VUR72" s="2"/>
      <c r="VUS72" s="2"/>
      <c r="VUT72" s="2"/>
      <c r="VUU72" s="2"/>
      <c r="VUV72" s="2"/>
      <c r="VUW72" s="2"/>
      <c r="VUX72" s="2"/>
      <c r="VUY72" s="2"/>
      <c r="VUZ72" s="2"/>
      <c r="VVA72" s="2"/>
      <c r="VVB72" s="2"/>
      <c r="VVC72" s="2"/>
      <c r="VVD72" s="2"/>
      <c r="VVE72" s="2"/>
      <c r="VVF72" s="2"/>
      <c r="VVG72" s="2"/>
      <c r="VVH72" s="2"/>
      <c r="VVI72" s="2"/>
      <c r="VVJ72" s="2"/>
      <c r="VVK72" s="2"/>
      <c r="VVL72" s="2"/>
      <c r="VVM72" s="2"/>
      <c r="VVN72" s="2"/>
      <c r="VVO72" s="2"/>
      <c r="VVP72" s="2"/>
      <c r="VVQ72" s="2"/>
      <c r="VVR72" s="2"/>
      <c r="VVS72" s="2"/>
      <c r="VVT72" s="2"/>
      <c r="VVU72" s="2"/>
      <c r="VVV72" s="2"/>
      <c r="VVW72" s="2"/>
      <c r="VVX72" s="2"/>
      <c r="VVY72" s="2"/>
      <c r="VVZ72" s="2"/>
      <c r="VWA72" s="2"/>
      <c r="VWB72" s="2"/>
      <c r="VWC72" s="2"/>
      <c r="VWD72" s="2"/>
      <c r="VWE72" s="2"/>
      <c r="VWF72" s="2"/>
      <c r="VWG72" s="2"/>
      <c r="VWH72" s="2"/>
      <c r="VWI72" s="2"/>
      <c r="VWJ72" s="2"/>
      <c r="VWK72" s="2"/>
      <c r="VWL72" s="2"/>
      <c r="VWM72" s="2"/>
      <c r="VWN72" s="2"/>
      <c r="VWO72" s="2"/>
      <c r="VWP72" s="2"/>
      <c r="VWQ72" s="2"/>
      <c r="VWR72" s="2"/>
      <c r="VWS72" s="2"/>
      <c r="VWT72" s="2"/>
      <c r="VWU72" s="2"/>
      <c r="VWV72" s="2"/>
      <c r="VWW72" s="2"/>
      <c r="VWX72" s="2"/>
      <c r="VWY72" s="2"/>
      <c r="VWZ72" s="2"/>
      <c r="VXA72" s="2"/>
      <c r="VXB72" s="2"/>
      <c r="VXC72" s="2"/>
      <c r="VXD72" s="2"/>
      <c r="VXE72" s="2"/>
      <c r="VXF72" s="2"/>
      <c r="VXG72" s="2"/>
      <c r="VXH72" s="2"/>
      <c r="VXI72" s="2"/>
      <c r="VXJ72" s="2"/>
      <c r="VXK72" s="2"/>
      <c r="VXL72" s="2"/>
      <c r="VXM72" s="2"/>
      <c r="VXN72" s="2"/>
      <c r="VXO72" s="2"/>
      <c r="VXP72" s="2"/>
      <c r="VXQ72" s="2"/>
      <c r="VXR72" s="2"/>
      <c r="VXS72" s="2"/>
      <c r="VXT72" s="2"/>
      <c r="VXU72" s="2"/>
      <c r="VXV72" s="2"/>
      <c r="VXW72" s="2"/>
      <c r="VXX72" s="2"/>
      <c r="VXY72" s="2"/>
      <c r="VXZ72" s="2"/>
      <c r="VYA72" s="2"/>
      <c r="VYB72" s="2"/>
      <c r="VYC72" s="2"/>
      <c r="VYD72" s="2"/>
      <c r="VYE72" s="2"/>
      <c r="VYF72" s="2"/>
      <c r="VYG72" s="2"/>
      <c r="VYH72" s="2"/>
      <c r="VYI72" s="2"/>
      <c r="VYJ72" s="2"/>
      <c r="VYK72" s="2"/>
      <c r="VYL72" s="2"/>
      <c r="VYM72" s="2"/>
      <c r="VYN72" s="2"/>
      <c r="VYO72" s="2"/>
      <c r="VYP72" s="2"/>
      <c r="VYQ72" s="2"/>
      <c r="VYR72" s="2"/>
      <c r="VYS72" s="2"/>
      <c r="VYT72" s="2"/>
      <c r="VYU72" s="2"/>
      <c r="VYV72" s="2"/>
      <c r="VYW72" s="2"/>
      <c r="VYX72" s="2"/>
      <c r="VYY72" s="2"/>
      <c r="VYZ72" s="2"/>
      <c r="VZA72" s="2"/>
      <c r="VZB72" s="2"/>
      <c r="VZC72" s="2"/>
      <c r="VZD72" s="2"/>
      <c r="VZE72" s="2"/>
      <c r="VZF72" s="2"/>
      <c r="VZG72" s="2"/>
      <c r="VZH72" s="2"/>
      <c r="VZI72" s="2"/>
      <c r="VZJ72" s="2"/>
      <c r="VZK72" s="2"/>
      <c r="VZL72" s="2"/>
      <c r="VZM72" s="2"/>
      <c r="VZN72" s="2"/>
      <c r="VZO72" s="2"/>
      <c r="VZP72" s="2"/>
      <c r="VZQ72" s="2"/>
      <c r="VZR72" s="2"/>
      <c r="VZS72" s="2"/>
      <c r="VZT72" s="2"/>
      <c r="VZU72" s="2"/>
      <c r="VZV72" s="2"/>
      <c r="VZW72" s="2"/>
      <c r="VZX72" s="2"/>
      <c r="VZY72" s="2"/>
      <c r="VZZ72" s="2"/>
      <c r="WAA72" s="2"/>
      <c r="WAB72" s="2"/>
      <c r="WAC72" s="2"/>
      <c r="WAD72" s="2"/>
      <c r="WAE72" s="2"/>
      <c r="WAF72" s="2"/>
      <c r="WAG72" s="2"/>
      <c r="WAH72" s="2"/>
      <c r="WAI72" s="2"/>
      <c r="WAJ72" s="2"/>
      <c r="WAK72" s="2"/>
      <c r="WAL72" s="2"/>
      <c r="WAM72" s="2"/>
      <c r="WAN72" s="2"/>
      <c r="WAO72" s="2"/>
      <c r="WAP72" s="2"/>
      <c r="WAQ72" s="2"/>
      <c r="WAR72" s="2"/>
      <c r="WAS72" s="2"/>
      <c r="WAT72" s="2"/>
      <c r="WAU72" s="2"/>
      <c r="WAV72" s="2"/>
      <c r="WAW72" s="2"/>
      <c r="WAX72" s="2"/>
      <c r="WAY72" s="2"/>
      <c r="WAZ72" s="2"/>
      <c r="WBA72" s="2"/>
      <c r="WBB72" s="2"/>
      <c r="WBC72" s="2"/>
      <c r="WBD72" s="2"/>
      <c r="WBE72" s="2"/>
      <c r="WBF72" s="2"/>
      <c r="WBG72" s="2"/>
      <c r="WBH72" s="2"/>
      <c r="WBI72" s="2"/>
      <c r="WBJ72" s="2"/>
      <c r="WBK72" s="2"/>
      <c r="WBL72" s="2"/>
      <c r="WBM72" s="2"/>
      <c r="WBN72" s="2"/>
      <c r="WBO72" s="2"/>
      <c r="WBP72" s="2"/>
      <c r="WBQ72" s="2"/>
      <c r="WBR72" s="2"/>
      <c r="WBS72" s="2"/>
      <c r="WBT72" s="2"/>
      <c r="WBU72" s="2"/>
      <c r="WBV72" s="2"/>
      <c r="WBW72" s="2"/>
      <c r="WBX72" s="2"/>
      <c r="WBY72" s="2"/>
      <c r="WBZ72" s="2"/>
      <c r="WCA72" s="2"/>
      <c r="WCB72" s="2"/>
      <c r="WCC72" s="2"/>
      <c r="WCD72" s="2"/>
      <c r="WCE72" s="2"/>
      <c r="WCF72" s="2"/>
      <c r="WCG72" s="2"/>
      <c r="WCH72" s="2"/>
      <c r="WCI72" s="2"/>
      <c r="WCJ72" s="2"/>
      <c r="WCK72" s="2"/>
      <c r="WCL72" s="2"/>
      <c r="WCM72" s="2"/>
      <c r="WCN72" s="2"/>
      <c r="WCO72" s="2"/>
      <c r="WCP72" s="2"/>
      <c r="WCQ72" s="2"/>
      <c r="WCR72" s="2"/>
      <c r="WCS72" s="2"/>
      <c r="WCT72" s="2"/>
      <c r="WCU72" s="2"/>
      <c r="WCV72" s="2"/>
      <c r="WCW72" s="2"/>
      <c r="WCX72" s="2"/>
      <c r="WCY72" s="2"/>
      <c r="WCZ72" s="2"/>
      <c r="WDA72" s="2"/>
      <c r="WDB72" s="2"/>
      <c r="WDC72" s="2"/>
      <c r="WDD72" s="2"/>
      <c r="WDE72" s="2"/>
      <c r="WDF72" s="2"/>
      <c r="WDG72" s="2"/>
      <c r="WDH72" s="2"/>
      <c r="WDI72" s="2"/>
      <c r="WDJ72" s="2"/>
      <c r="WDK72" s="2"/>
      <c r="WDL72" s="2"/>
      <c r="WDM72" s="2"/>
      <c r="WDN72" s="2"/>
      <c r="WDO72" s="2"/>
      <c r="WDP72" s="2"/>
      <c r="WDQ72" s="2"/>
      <c r="WDR72" s="2"/>
      <c r="WDS72" s="2"/>
      <c r="WDT72" s="2"/>
      <c r="WDU72" s="2"/>
      <c r="WDV72" s="2"/>
      <c r="WDW72" s="2"/>
      <c r="WDX72" s="2"/>
      <c r="WDY72" s="2"/>
      <c r="WDZ72" s="2"/>
      <c r="WEA72" s="2"/>
      <c r="WEB72" s="2"/>
      <c r="WEC72" s="2"/>
      <c r="WED72" s="2"/>
      <c r="WEE72" s="2"/>
      <c r="WEF72" s="2"/>
      <c r="WEG72" s="2"/>
      <c r="WEH72" s="2"/>
      <c r="WEI72" s="2"/>
      <c r="WEJ72" s="2"/>
      <c r="WEK72" s="2"/>
      <c r="WEL72" s="2"/>
      <c r="WEM72" s="2"/>
      <c r="WEN72" s="2"/>
      <c r="WEO72" s="2"/>
      <c r="WEP72" s="2"/>
      <c r="WEQ72" s="2"/>
      <c r="WER72" s="2"/>
      <c r="WES72" s="2"/>
      <c r="WET72" s="2"/>
      <c r="WEU72" s="2"/>
      <c r="WEV72" s="2"/>
      <c r="WEW72" s="2"/>
      <c r="WEX72" s="2"/>
      <c r="WEY72" s="2"/>
      <c r="WEZ72" s="2"/>
      <c r="WFA72" s="2"/>
      <c r="WFB72" s="2"/>
      <c r="WFC72" s="2"/>
      <c r="WFD72" s="2"/>
      <c r="WFE72" s="2"/>
      <c r="WFF72" s="2"/>
      <c r="WFG72" s="2"/>
      <c r="WFH72" s="2"/>
      <c r="WFI72" s="2"/>
      <c r="WFJ72" s="2"/>
      <c r="WFK72" s="2"/>
      <c r="WFL72" s="2"/>
      <c r="WFM72" s="2"/>
      <c r="WFN72" s="2"/>
      <c r="WFO72" s="2"/>
      <c r="WFP72" s="2"/>
      <c r="WFQ72" s="2"/>
      <c r="WFR72" s="2"/>
      <c r="WFS72" s="2"/>
      <c r="WFT72" s="2"/>
      <c r="WFU72" s="2"/>
      <c r="WFV72" s="2"/>
      <c r="WFW72" s="2"/>
      <c r="WFX72" s="2"/>
      <c r="WFY72" s="2"/>
      <c r="WFZ72" s="2"/>
      <c r="WGA72" s="2"/>
      <c r="WGB72" s="2"/>
      <c r="WGC72" s="2"/>
      <c r="WGD72" s="2"/>
      <c r="WGE72" s="2"/>
      <c r="WGF72" s="2"/>
      <c r="WGG72" s="2"/>
      <c r="WGH72" s="2"/>
      <c r="WGI72" s="2"/>
      <c r="WGJ72" s="2"/>
      <c r="WGK72" s="2"/>
      <c r="WGL72" s="2"/>
      <c r="WGM72" s="2"/>
      <c r="WGN72" s="2"/>
      <c r="WGO72" s="2"/>
      <c r="WGP72" s="2"/>
      <c r="WGQ72" s="2"/>
      <c r="WGR72" s="2"/>
      <c r="WGS72" s="2"/>
      <c r="WGT72" s="2"/>
      <c r="WGU72" s="2"/>
      <c r="WGV72" s="2"/>
      <c r="WGW72" s="2"/>
      <c r="WGX72" s="2"/>
      <c r="WGY72" s="2"/>
      <c r="WGZ72" s="2"/>
      <c r="WHA72" s="2"/>
      <c r="WHB72" s="2"/>
      <c r="WHC72" s="2"/>
      <c r="WHD72" s="2"/>
      <c r="WHE72" s="2"/>
      <c r="WHF72" s="2"/>
      <c r="WHG72" s="2"/>
      <c r="WHH72" s="2"/>
      <c r="WHI72" s="2"/>
      <c r="WHJ72" s="2"/>
      <c r="WHK72" s="2"/>
      <c r="WHL72" s="2"/>
      <c r="WHM72" s="2"/>
      <c r="WHN72" s="2"/>
      <c r="WHO72" s="2"/>
      <c r="WHP72" s="2"/>
      <c r="WHQ72" s="2"/>
      <c r="WHR72" s="2"/>
      <c r="WHS72" s="2"/>
      <c r="WHT72" s="2"/>
      <c r="WHU72" s="2"/>
      <c r="WHV72" s="2"/>
      <c r="WHW72" s="2"/>
      <c r="WHX72" s="2"/>
      <c r="WHY72" s="2"/>
      <c r="WHZ72" s="2"/>
      <c r="WIA72" s="2"/>
      <c r="WIB72" s="2"/>
      <c r="WIC72" s="2"/>
      <c r="WID72" s="2"/>
      <c r="WIE72" s="2"/>
      <c r="WIF72" s="2"/>
      <c r="WIG72" s="2"/>
      <c r="WIH72" s="2"/>
      <c r="WII72" s="2"/>
      <c r="WIJ72" s="2"/>
      <c r="WIK72" s="2"/>
      <c r="WIL72" s="2"/>
      <c r="WIM72" s="2"/>
      <c r="WIN72" s="2"/>
      <c r="WIO72" s="2"/>
      <c r="WIP72" s="2"/>
      <c r="WIQ72" s="2"/>
      <c r="WIR72" s="2"/>
      <c r="WIS72" s="2"/>
      <c r="WIT72" s="2"/>
      <c r="WIU72" s="2"/>
      <c r="WIV72" s="2"/>
      <c r="WIW72" s="2"/>
      <c r="WIX72" s="2"/>
      <c r="WIY72" s="2"/>
      <c r="WIZ72" s="2"/>
      <c r="WJA72" s="2"/>
      <c r="WJB72" s="2"/>
      <c r="WJC72" s="2"/>
      <c r="WJD72" s="2"/>
      <c r="WJE72" s="2"/>
      <c r="WJF72" s="2"/>
      <c r="WJG72" s="2"/>
      <c r="WJH72" s="2"/>
      <c r="WJI72" s="2"/>
      <c r="WJJ72" s="2"/>
      <c r="WJK72" s="2"/>
      <c r="WJL72" s="2"/>
      <c r="WJM72" s="2"/>
      <c r="WJN72" s="2"/>
      <c r="WJO72" s="2"/>
      <c r="WJP72" s="2"/>
      <c r="WJQ72" s="2"/>
      <c r="WJR72" s="2"/>
      <c r="WJS72" s="2"/>
      <c r="WJT72" s="2"/>
      <c r="WJU72" s="2"/>
      <c r="WJV72" s="2"/>
      <c r="WJW72" s="2"/>
      <c r="WJX72" s="2"/>
      <c r="WJY72" s="2"/>
      <c r="WJZ72" s="2"/>
      <c r="WKA72" s="2"/>
      <c r="WKB72" s="2"/>
      <c r="WKC72" s="2"/>
      <c r="WKD72" s="2"/>
      <c r="WKE72" s="2"/>
      <c r="WKF72" s="2"/>
      <c r="WKG72" s="2"/>
      <c r="WKH72" s="2"/>
      <c r="WKI72" s="2"/>
      <c r="WKJ72" s="2"/>
      <c r="WKK72" s="2"/>
      <c r="WKL72" s="2"/>
      <c r="WKM72" s="2"/>
      <c r="WKN72" s="2"/>
      <c r="WKO72" s="2"/>
      <c r="WKP72" s="2"/>
      <c r="WKQ72" s="2"/>
      <c r="WKR72" s="2"/>
      <c r="WKS72" s="2"/>
      <c r="WKT72" s="2"/>
      <c r="WKU72" s="2"/>
      <c r="WKV72" s="2"/>
      <c r="WKW72" s="2"/>
      <c r="WKX72" s="2"/>
      <c r="WKY72" s="2"/>
      <c r="WKZ72" s="2"/>
      <c r="WLA72" s="2"/>
      <c r="WLB72" s="2"/>
      <c r="WLC72" s="2"/>
      <c r="WLD72" s="2"/>
      <c r="WLE72" s="2"/>
      <c r="WLF72" s="2"/>
      <c r="WLG72" s="2"/>
      <c r="WLH72" s="2"/>
      <c r="WLI72" s="2"/>
      <c r="WLJ72" s="2"/>
      <c r="WLK72" s="2"/>
      <c r="WLL72" s="2"/>
      <c r="WLM72" s="2"/>
      <c r="WLN72" s="2"/>
      <c r="WLO72" s="2"/>
      <c r="WLP72" s="2"/>
      <c r="WLQ72" s="2"/>
      <c r="WLR72" s="2"/>
      <c r="WLS72" s="2"/>
      <c r="WLT72" s="2"/>
      <c r="WLU72" s="2"/>
      <c r="WLV72" s="2"/>
      <c r="WLW72" s="2"/>
      <c r="WLX72" s="2"/>
      <c r="WLY72" s="2"/>
      <c r="WLZ72" s="2"/>
      <c r="WMA72" s="2"/>
      <c r="WMB72" s="2"/>
      <c r="WMC72" s="2"/>
      <c r="WMD72" s="2"/>
      <c r="WME72" s="2"/>
      <c r="WMF72" s="2"/>
      <c r="WMG72" s="2"/>
      <c r="WMH72" s="2"/>
      <c r="WMI72" s="2"/>
      <c r="WMJ72" s="2"/>
      <c r="WMK72" s="2"/>
      <c r="WML72" s="2"/>
      <c r="WMM72" s="2"/>
      <c r="WMN72" s="2"/>
      <c r="WMO72" s="2"/>
      <c r="WMP72" s="2"/>
      <c r="WMQ72" s="2"/>
      <c r="WMR72" s="2"/>
      <c r="WMS72" s="2"/>
      <c r="WMT72" s="2"/>
      <c r="WMU72" s="2"/>
      <c r="WMV72" s="2"/>
      <c r="WMW72" s="2"/>
      <c r="WMX72" s="2"/>
      <c r="WMY72" s="2"/>
      <c r="WMZ72" s="2"/>
      <c r="WNA72" s="2"/>
      <c r="WNB72" s="2"/>
      <c r="WNC72" s="2"/>
      <c r="WND72" s="2"/>
      <c r="WNE72" s="2"/>
      <c r="WNF72" s="2"/>
      <c r="WNG72" s="2"/>
      <c r="WNH72" s="2"/>
      <c r="WNI72" s="2"/>
      <c r="WNJ72" s="2"/>
      <c r="WNK72" s="2"/>
      <c r="WNL72" s="2"/>
      <c r="WNM72" s="2"/>
      <c r="WNN72" s="2"/>
      <c r="WNO72" s="2"/>
      <c r="WNP72" s="2"/>
      <c r="WNQ72" s="2"/>
      <c r="WNR72" s="2"/>
      <c r="WNS72" s="2"/>
      <c r="WNT72" s="2"/>
      <c r="WNU72" s="2"/>
      <c r="WNV72" s="2"/>
      <c r="WNW72" s="2"/>
      <c r="WNX72" s="2"/>
      <c r="WNY72" s="2"/>
      <c r="WNZ72" s="2"/>
      <c r="WOA72" s="2"/>
      <c r="WOB72" s="2"/>
      <c r="WOC72" s="2"/>
      <c r="WOD72" s="2"/>
      <c r="WOE72" s="2"/>
      <c r="WOF72" s="2"/>
      <c r="WOG72" s="2"/>
      <c r="WOH72" s="2"/>
      <c r="WOI72" s="2"/>
      <c r="WOJ72" s="2"/>
      <c r="WOK72" s="2"/>
      <c r="WOL72" s="2"/>
      <c r="WOM72" s="2"/>
      <c r="WON72" s="2"/>
      <c r="WOO72" s="2"/>
      <c r="WOP72" s="2"/>
      <c r="WOQ72" s="2"/>
      <c r="WOR72" s="2"/>
      <c r="WOS72" s="2"/>
      <c r="WOT72" s="2"/>
      <c r="WOU72" s="2"/>
      <c r="WOV72" s="2"/>
      <c r="WOW72" s="2"/>
      <c r="WOX72" s="2"/>
      <c r="WOY72" s="2"/>
      <c r="WOZ72" s="2"/>
      <c r="WPA72" s="2"/>
      <c r="WPB72" s="2"/>
      <c r="WPC72" s="2"/>
      <c r="WPD72" s="2"/>
      <c r="WPE72" s="2"/>
      <c r="WPF72" s="2"/>
      <c r="WPG72" s="2"/>
      <c r="WPH72" s="2"/>
      <c r="WPI72" s="2"/>
      <c r="WPJ72" s="2"/>
      <c r="WPK72" s="2"/>
      <c r="WPL72" s="2"/>
      <c r="WPM72" s="2"/>
      <c r="WPN72" s="2"/>
      <c r="WPO72" s="2"/>
      <c r="WPP72" s="2"/>
      <c r="WPQ72" s="2"/>
      <c r="WPR72" s="2"/>
      <c r="WPS72" s="2"/>
      <c r="WPT72" s="2"/>
      <c r="WPU72" s="2"/>
      <c r="WPV72" s="2"/>
      <c r="WPW72" s="2"/>
      <c r="WPX72" s="2"/>
      <c r="WPY72" s="2"/>
      <c r="WPZ72" s="2"/>
      <c r="WQA72" s="2"/>
      <c r="WQB72" s="2"/>
      <c r="WQC72" s="2"/>
      <c r="WQD72" s="2"/>
      <c r="WQE72" s="2"/>
      <c r="WQF72" s="2"/>
      <c r="WQG72" s="2"/>
      <c r="WQH72" s="2"/>
      <c r="WQI72" s="2"/>
      <c r="WQJ72" s="2"/>
      <c r="WQK72" s="2"/>
      <c r="WQL72" s="2"/>
      <c r="WQM72" s="2"/>
      <c r="WQN72" s="2"/>
      <c r="WQO72" s="2"/>
      <c r="WQP72" s="2"/>
      <c r="WQQ72" s="2"/>
      <c r="WQR72" s="2"/>
      <c r="WQS72" s="2"/>
      <c r="WQT72" s="2"/>
      <c r="WQU72" s="2"/>
      <c r="WQV72" s="2"/>
      <c r="WQW72" s="2"/>
      <c r="WQX72" s="2"/>
      <c r="WQY72" s="2"/>
      <c r="WQZ72" s="2"/>
      <c r="WRA72" s="2"/>
      <c r="WRB72" s="2"/>
      <c r="WRC72" s="2"/>
      <c r="WRD72" s="2"/>
      <c r="WRE72" s="2"/>
      <c r="WRF72" s="2"/>
      <c r="WRG72" s="2"/>
      <c r="WRH72" s="2"/>
      <c r="WRI72" s="2"/>
      <c r="WRJ72" s="2"/>
      <c r="WRK72" s="2"/>
      <c r="WRL72" s="2"/>
      <c r="WRM72" s="2"/>
      <c r="WRN72" s="2"/>
      <c r="WRO72" s="2"/>
      <c r="WRP72" s="2"/>
      <c r="WRQ72" s="2"/>
      <c r="WRR72" s="2"/>
      <c r="WRS72" s="2"/>
      <c r="WRT72" s="2"/>
      <c r="WRU72" s="2"/>
      <c r="WRV72" s="2"/>
      <c r="WRW72" s="2"/>
      <c r="WRX72" s="2"/>
      <c r="WRY72" s="2"/>
      <c r="WRZ72" s="2"/>
      <c r="WSA72" s="2"/>
      <c r="WSB72" s="2"/>
      <c r="WSC72" s="2"/>
      <c r="WSD72" s="2"/>
      <c r="WSE72" s="2"/>
      <c r="WSF72" s="2"/>
      <c r="WSG72" s="2"/>
      <c r="WSH72" s="2"/>
      <c r="WSI72" s="2"/>
      <c r="WSJ72" s="2"/>
      <c r="WSK72" s="2"/>
      <c r="WSL72" s="2"/>
      <c r="WSM72" s="2"/>
      <c r="WSN72" s="2"/>
      <c r="WSO72" s="2"/>
      <c r="WSP72" s="2"/>
      <c r="WSQ72" s="2"/>
      <c r="WSR72" s="2"/>
      <c r="WSS72" s="2"/>
      <c r="WST72" s="2"/>
      <c r="WSU72" s="2"/>
      <c r="WSV72" s="2"/>
      <c r="WSW72" s="2"/>
      <c r="WSX72" s="2"/>
      <c r="WSY72" s="2"/>
      <c r="WSZ72" s="2"/>
      <c r="WTA72" s="2"/>
      <c r="WTB72" s="2"/>
      <c r="WTC72" s="2"/>
      <c r="WTD72" s="2"/>
      <c r="WTE72" s="2"/>
      <c r="WTF72" s="2"/>
      <c r="WTG72" s="2"/>
      <c r="WTH72" s="2"/>
      <c r="WTI72" s="2"/>
      <c r="WTJ72" s="2"/>
      <c r="WTK72" s="2"/>
      <c r="WTL72" s="2"/>
      <c r="WTM72" s="2"/>
      <c r="WTN72" s="2"/>
      <c r="WTO72" s="2"/>
      <c r="WTP72" s="2"/>
      <c r="WTQ72" s="2"/>
      <c r="WTR72" s="2"/>
      <c r="WTS72" s="2"/>
      <c r="WTT72" s="2"/>
      <c r="WTU72" s="2"/>
      <c r="WTV72" s="2"/>
      <c r="WTW72" s="2"/>
      <c r="WTX72" s="2"/>
      <c r="WTY72" s="2"/>
      <c r="WTZ72" s="2"/>
      <c r="WUA72" s="2"/>
      <c r="WUB72" s="2"/>
      <c r="WUC72" s="2"/>
      <c r="WUD72" s="2"/>
      <c r="WUE72" s="2"/>
      <c r="WUF72" s="2"/>
      <c r="WUG72" s="2"/>
      <c r="WUH72" s="2"/>
      <c r="WUI72" s="2"/>
      <c r="WUJ72" s="2"/>
      <c r="WUK72" s="2"/>
      <c r="WUL72" s="2"/>
      <c r="WUM72" s="2"/>
      <c r="WUN72" s="2"/>
      <c r="WUO72" s="2"/>
      <c r="WUP72" s="2"/>
      <c r="WUQ72" s="2"/>
      <c r="WUR72" s="2"/>
      <c r="WUS72" s="2"/>
      <c r="WUT72" s="2"/>
      <c r="WUU72" s="2"/>
      <c r="WUV72" s="2"/>
      <c r="WUW72" s="2"/>
      <c r="WUX72" s="2"/>
      <c r="WUY72" s="2"/>
      <c r="WUZ72" s="2"/>
      <c r="WVA72" s="2"/>
      <c r="WVB72" s="2"/>
      <c r="WVC72" s="2"/>
      <c r="WVD72" s="2"/>
      <c r="WVE72" s="2"/>
      <c r="WVF72" s="2"/>
      <c r="WVG72" s="2"/>
      <c r="WVH72" s="2"/>
      <c r="WVI72" s="2"/>
      <c r="WVJ72" s="2"/>
      <c r="WVK72" s="2"/>
      <c r="WVL72" s="2"/>
      <c r="WVM72" s="2"/>
      <c r="WVN72" s="2"/>
      <c r="WVO72" s="2"/>
      <c r="WVP72" s="2"/>
      <c r="WVQ72" s="2"/>
      <c r="WVR72" s="2"/>
      <c r="WVS72" s="2"/>
      <c r="WVT72" s="2"/>
      <c r="WVU72" s="2"/>
      <c r="WVV72" s="2"/>
      <c r="WVW72" s="2"/>
    </row>
    <row r="73" spans="1:16143" s="3" customFormat="1">
      <c r="A73" s="2"/>
      <c r="B73" s="282"/>
      <c r="C73" s="2"/>
      <c r="D73" s="2"/>
      <c r="E73" s="2"/>
      <c r="F73" s="2"/>
      <c r="G73" s="2"/>
      <c r="H73" s="2"/>
      <c r="I73" s="2"/>
      <c r="J73" s="2"/>
      <c r="K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  <c r="XU73" s="2"/>
      <c r="XV73" s="2"/>
      <c r="XW73" s="2"/>
      <c r="XX73" s="2"/>
      <c r="XY73" s="2"/>
      <c r="XZ73" s="2"/>
      <c r="YA73" s="2"/>
      <c r="YB73" s="2"/>
      <c r="YC73" s="2"/>
      <c r="YD73" s="2"/>
      <c r="YE73" s="2"/>
      <c r="YF73" s="2"/>
      <c r="YG73" s="2"/>
      <c r="YH73" s="2"/>
      <c r="YI73" s="2"/>
      <c r="YJ73" s="2"/>
      <c r="YK73" s="2"/>
      <c r="YL73" s="2"/>
      <c r="YM73" s="2"/>
      <c r="YN73" s="2"/>
      <c r="YO73" s="2"/>
      <c r="YP73" s="2"/>
      <c r="YQ73" s="2"/>
      <c r="YR73" s="2"/>
      <c r="YS73" s="2"/>
      <c r="YT73" s="2"/>
      <c r="YU73" s="2"/>
      <c r="YV73" s="2"/>
      <c r="YW73" s="2"/>
      <c r="YX73" s="2"/>
      <c r="YY73" s="2"/>
      <c r="YZ73" s="2"/>
      <c r="ZA73" s="2"/>
      <c r="ZB73" s="2"/>
      <c r="ZC73" s="2"/>
      <c r="ZD73" s="2"/>
      <c r="ZE73" s="2"/>
      <c r="ZF73" s="2"/>
      <c r="ZG73" s="2"/>
      <c r="ZH73" s="2"/>
      <c r="ZI73" s="2"/>
      <c r="ZJ73" s="2"/>
      <c r="ZK73" s="2"/>
      <c r="ZL73" s="2"/>
      <c r="ZM73" s="2"/>
      <c r="ZN73" s="2"/>
      <c r="ZO73" s="2"/>
      <c r="ZP73" s="2"/>
      <c r="ZQ73" s="2"/>
      <c r="ZR73" s="2"/>
      <c r="ZS73" s="2"/>
      <c r="ZT73" s="2"/>
      <c r="ZU73" s="2"/>
      <c r="ZV73" s="2"/>
      <c r="ZW73" s="2"/>
      <c r="ZX73" s="2"/>
      <c r="ZY73" s="2"/>
      <c r="ZZ73" s="2"/>
      <c r="AAA73" s="2"/>
      <c r="AAB73" s="2"/>
      <c r="AAC73" s="2"/>
      <c r="AAD73" s="2"/>
      <c r="AAE73" s="2"/>
      <c r="AAF73" s="2"/>
      <c r="AAG73" s="2"/>
      <c r="AAH73" s="2"/>
      <c r="AAI73" s="2"/>
      <c r="AAJ73" s="2"/>
      <c r="AAK73" s="2"/>
      <c r="AAL73" s="2"/>
      <c r="AAM73" s="2"/>
      <c r="AAN73" s="2"/>
      <c r="AAO73" s="2"/>
      <c r="AAP73" s="2"/>
      <c r="AAQ73" s="2"/>
      <c r="AAR73" s="2"/>
      <c r="AAS73" s="2"/>
      <c r="AAT73" s="2"/>
      <c r="AAU73" s="2"/>
      <c r="AAV73" s="2"/>
      <c r="AAW73" s="2"/>
      <c r="AAX73" s="2"/>
      <c r="AAY73" s="2"/>
      <c r="AAZ73" s="2"/>
      <c r="ABA73" s="2"/>
      <c r="ABB73" s="2"/>
      <c r="ABC73" s="2"/>
      <c r="ABD73" s="2"/>
      <c r="ABE73" s="2"/>
      <c r="ABF73" s="2"/>
      <c r="ABG73" s="2"/>
      <c r="ABH73" s="2"/>
      <c r="ABI73" s="2"/>
      <c r="ABJ73" s="2"/>
      <c r="ABK73" s="2"/>
      <c r="ABL73" s="2"/>
      <c r="ABM73" s="2"/>
      <c r="ABN73" s="2"/>
      <c r="ABO73" s="2"/>
      <c r="ABP73" s="2"/>
      <c r="ABQ73" s="2"/>
      <c r="ABR73" s="2"/>
      <c r="ABS73" s="2"/>
      <c r="ABT73" s="2"/>
      <c r="ABU73" s="2"/>
      <c r="ABV73" s="2"/>
      <c r="ABW73" s="2"/>
      <c r="ABX73" s="2"/>
      <c r="ABY73" s="2"/>
      <c r="ABZ73" s="2"/>
      <c r="ACA73" s="2"/>
      <c r="ACB73" s="2"/>
      <c r="ACC73" s="2"/>
      <c r="ACD73" s="2"/>
      <c r="ACE73" s="2"/>
      <c r="ACF73" s="2"/>
      <c r="ACG73" s="2"/>
      <c r="ACH73" s="2"/>
      <c r="ACI73" s="2"/>
      <c r="ACJ73" s="2"/>
      <c r="ACK73" s="2"/>
      <c r="ACL73" s="2"/>
      <c r="ACM73" s="2"/>
      <c r="ACN73" s="2"/>
      <c r="ACO73" s="2"/>
      <c r="ACP73" s="2"/>
      <c r="ACQ73" s="2"/>
      <c r="ACR73" s="2"/>
      <c r="ACS73" s="2"/>
      <c r="ACT73" s="2"/>
      <c r="ACU73" s="2"/>
      <c r="ACV73" s="2"/>
      <c r="ACW73" s="2"/>
      <c r="ACX73" s="2"/>
      <c r="ACY73" s="2"/>
      <c r="ACZ73" s="2"/>
      <c r="ADA73" s="2"/>
      <c r="ADB73" s="2"/>
      <c r="ADC73" s="2"/>
      <c r="ADD73" s="2"/>
      <c r="ADE73" s="2"/>
      <c r="ADF73" s="2"/>
      <c r="ADG73" s="2"/>
      <c r="ADH73" s="2"/>
      <c r="ADI73" s="2"/>
      <c r="ADJ73" s="2"/>
      <c r="ADK73" s="2"/>
      <c r="ADL73" s="2"/>
      <c r="ADM73" s="2"/>
      <c r="ADN73" s="2"/>
      <c r="ADO73" s="2"/>
      <c r="ADP73" s="2"/>
      <c r="ADQ73" s="2"/>
      <c r="ADR73" s="2"/>
      <c r="ADS73" s="2"/>
      <c r="ADT73" s="2"/>
      <c r="ADU73" s="2"/>
      <c r="ADV73" s="2"/>
      <c r="ADW73" s="2"/>
      <c r="ADX73" s="2"/>
      <c r="ADY73" s="2"/>
      <c r="ADZ73" s="2"/>
      <c r="AEA73" s="2"/>
      <c r="AEB73" s="2"/>
      <c r="AEC73" s="2"/>
      <c r="AED73" s="2"/>
      <c r="AEE73" s="2"/>
      <c r="AEF73" s="2"/>
      <c r="AEG73" s="2"/>
      <c r="AEH73" s="2"/>
      <c r="AEI73" s="2"/>
      <c r="AEJ73" s="2"/>
      <c r="AEK73" s="2"/>
      <c r="AEL73" s="2"/>
      <c r="AEM73" s="2"/>
      <c r="AEN73" s="2"/>
      <c r="AEO73" s="2"/>
      <c r="AEP73" s="2"/>
      <c r="AEQ73" s="2"/>
      <c r="AER73" s="2"/>
      <c r="AES73" s="2"/>
      <c r="AET73" s="2"/>
      <c r="AEU73" s="2"/>
      <c r="AEV73" s="2"/>
      <c r="AEW73" s="2"/>
      <c r="AEX73" s="2"/>
      <c r="AEY73" s="2"/>
      <c r="AEZ73" s="2"/>
      <c r="AFA73" s="2"/>
      <c r="AFB73" s="2"/>
      <c r="AFC73" s="2"/>
      <c r="AFD73" s="2"/>
      <c r="AFE73" s="2"/>
      <c r="AFF73" s="2"/>
      <c r="AFG73" s="2"/>
      <c r="AFH73" s="2"/>
      <c r="AFI73" s="2"/>
      <c r="AFJ73" s="2"/>
      <c r="AFK73" s="2"/>
      <c r="AFL73" s="2"/>
      <c r="AFM73" s="2"/>
      <c r="AFN73" s="2"/>
      <c r="AFO73" s="2"/>
      <c r="AFP73" s="2"/>
      <c r="AFQ73" s="2"/>
      <c r="AFR73" s="2"/>
      <c r="AFS73" s="2"/>
      <c r="AFT73" s="2"/>
      <c r="AFU73" s="2"/>
      <c r="AFV73" s="2"/>
      <c r="AFW73" s="2"/>
      <c r="AFX73" s="2"/>
      <c r="AFY73" s="2"/>
      <c r="AFZ73" s="2"/>
      <c r="AGA73" s="2"/>
      <c r="AGB73" s="2"/>
      <c r="AGC73" s="2"/>
      <c r="AGD73" s="2"/>
      <c r="AGE73" s="2"/>
      <c r="AGF73" s="2"/>
      <c r="AGG73" s="2"/>
      <c r="AGH73" s="2"/>
      <c r="AGI73" s="2"/>
      <c r="AGJ73" s="2"/>
      <c r="AGK73" s="2"/>
      <c r="AGL73" s="2"/>
      <c r="AGM73" s="2"/>
      <c r="AGN73" s="2"/>
      <c r="AGO73" s="2"/>
      <c r="AGP73" s="2"/>
      <c r="AGQ73" s="2"/>
      <c r="AGR73" s="2"/>
      <c r="AGS73" s="2"/>
      <c r="AGT73" s="2"/>
      <c r="AGU73" s="2"/>
      <c r="AGV73" s="2"/>
      <c r="AGW73" s="2"/>
      <c r="AGX73" s="2"/>
      <c r="AGY73" s="2"/>
      <c r="AGZ73" s="2"/>
      <c r="AHA73" s="2"/>
      <c r="AHB73" s="2"/>
      <c r="AHC73" s="2"/>
      <c r="AHD73" s="2"/>
      <c r="AHE73" s="2"/>
      <c r="AHF73" s="2"/>
      <c r="AHG73" s="2"/>
      <c r="AHH73" s="2"/>
      <c r="AHI73" s="2"/>
      <c r="AHJ73" s="2"/>
      <c r="AHK73" s="2"/>
      <c r="AHL73" s="2"/>
      <c r="AHM73" s="2"/>
      <c r="AHN73" s="2"/>
      <c r="AHO73" s="2"/>
      <c r="AHP73" s="2"/>
      <c r="AHQ73" s="2"/>
      <c r="AHR73" s="2"/>
      <c r="AHS73" s="2"/>
      <c r="AHT73" s="2"/>
      <c r="AHU73" s="2"/>
      <c r="AHV73" s="2"/>
      <c r="AHW73" s="2"/>
      <c r="AHX73" s="2"/>
      <c r="AHY73" s="2"/>
      <c r="AHZ73" s="2"/>
      <c r="AIA73" s="2"/>
      <c r="AIB73" s="2"/>
      <c r="AIC73" s="2"/>
      <c r="AID73" s="2"/>
      <c r="AIE73" s="2"/>
      <c r="AIF73" s="2"/>
      <c r="AIG73" s="2"/>
      <c r="AIH73" s="2"/>
      <c r="AII73" s="2"/>
      <c r="AIJ73" s="2"/>
      <c r="AIK73" s="2"/>
      <c r="AIL73" s="2"/>
      <c r="AIM73" s="2"/>
      <c r="AIN73" s="2"/>
      <c r="AIO73" s="2"/>
      <c r="AIP73" s="2"/>
      <c r="AIQ73" s="2"/>
      <c r="AIR73" s="2"/>
      <c r="AIS73" s="2"/>
      <c r="AIT73" s="2"/>
      <c r="AIU73" s="2"/>
      <c r="AIV73" s="2"/>
      <c r="AIW73" s="2"/>
      <c r="AIX73" s="2"/>
      <c r="AIY73" s="2"/>
      <c r="AIZ73" s="2"/>
      <c r="AJA73" s="2"/>
      <c r="AJB73" s="2"/>
      <c r="AJC73" s="2"/>
      <c r="AJD73" s="2"/>
      <c r="AJE73" s="2"/>
      <c r="AJF73" s="2"/>
      <c r="AJG73" s="2"/>
      <c r="AJH73" s="2"/>
      <c r="AJI73" s="2"/>
      <c r="AJJ73" s="2"/>
      <c r="AJK73" s="2"/>
      <c r="AJL73" s="2"/>
      <c r="AJM73" s="2"/>
      <c r="AJN73" s="2"/>
      <c r="AJO73" s="2"/>
      <c r="AJP73" s="2"/>
      <c r="AJQ73" s="2"/>
      <c r="AJR73" s="2"/>
      <c r="AJS73" s="2"/>
      <c r="AJT73" s="2"/>
      <c r="AJU73" s="2"/>
      <c r="AJV73" s="2"/>
      <c r="AJW73" s="2"/>
      <c r="AJX73" s="2"/>
      <c r="AJY73" s="2"/>
      <c r="AJZ73" s="2"/>
      <c r="AKA73" s="2"/>
      <c r="AKB73" s="2"/>
      <c r="AKC73" s="2"/>
      <c r="AKD73" s="2"/>
      <c r="AKE73" s="2"/>
      <c r="AKF73" s="2"/>
      <c r="AKG73" s="2"/>
      <c r="AKH73" s="2"/>
      <c r="AKI73" s="2"/>
      <c r="AKJ73" s="2"/>
      <c r="AKK73" s="2"/>
      <c r="AKL73" s="2"/>
      <c r="AKM73" s="2"/>
      <c r="AKN73" s="2"/>
      <c r="AKO73" s="2"/>
      <c r="AKP73" s="2"/>
      <c r="AKQ73" s="2"/>
      <c r="AKR73" s="2"/>
      <c r="AKS73" s="2"/>
      <c r="AKT73" s="2"/>
      <c r="AKU73" s="2"/>
      <c r="AKV73" s="2"/>
      <c r="AKW73" s="2"/>
      <c r="AKX73" s="2"/>
      <c r="AKY73" s="2"/>
      <c r="AKZ73" s="2"/>
      <c r="ALA73" s="2"/>
      <c r="ALB73" s="2"/>
      <c r="ALC73" s="2"/>
      <c r="ALD73" s="2"/>
      <c r="ALE73" s="2"/>
      <c r="ALF73" s="2"/>
      <c r="ALG73" s="2"/>
      <c r="ALH73" s="2"/>
      <c r="ALI73" s="2"/>
      <c r="ALJ73" s="2"/>
      <c r="ALK73" s="2"/>
      <c r="ALL73" s="2"/>
      <c r="ALM73" s="2"/>
      <c r="ALN73" s="2"/>
      <c r="ALO73" s="2"/>
      <c r="ALP73" s="2"/>
      <c r="ALQ73" s="2"/>
      <c r="ALR73" s="2"/>
      <c r="ALS73" s="2"/>
      <c r="ALT73" s="2"/>
      <c r="ALU73" s="2"/>
      <c r="ALV73" s="2"/>
      <c r="ALW73" s="2"/>
      <c r="ALX73" s="2"/>
      <c r="ALY73" s="2"/>
      <c r="ALZ73" s="2"/>
      <c r="AMA73" s="2"/>
      <c r="AMB73" s="2"/>
      <c r="AMC73" s="2"/>
      <c r="AMD73" s="2"/>
      <c r="AME73" s="2"/>
      <c r="AMF73" s="2"/>
      <c r="AMG73" s="2"/>
      <c r="AMH73" s="2"/>
      <c r="AMI73" s="2"/>
      <c r="AMJ73" s="2"/>
      <c r="AMK73" s="2"/>
      <c r="AML73" s="2"/>
      <c r="AMM73" s="2"/>
      <c r="AMN73" s="2"/>
      <c r="AMO73" s="2"/>
      <c r="AMP73" s="2"/>
      <c r="AMQ73" s="2"/>
      <c r="AMR73" s="2"/>
      <c r="AMS73" s="2"/>
      <c r="AMT73" s="2"/>
      <c r="AMU73" s="2"/>
      <c r="AMV73" s="2"/>
      <c r="AMW73" s="2"/>
      <c r="AMX73" s="2"/>
      <c r="AMY73" s="2"/>
      <c r="AMZ73" s="2"/>
      <c r="ANA73" s="2"/>
      <c r="ANB73" s="2"/>
      <c r="ANC73" s="2"/>
      <c r="AND73" s="2"/>
      <c r="ANE73" s="2"/>
      <c r="ANF73" s="2"/>
      <c r="ANG73" s="2"/>
      <c r="ANH73" s="2"/>
      <c r="ANI73" s="2"/>
      <c r="ANJ73" s="2"/>
      <c r="ANK73" s="2"/>
      <c r="ANL73" s="2"/>
      <c r="ANM73" s="2"/>
      <c r="ANN73" s="2"/>
      <c r="ANO73" s="2"/>
      <c r="ANP73" s="2"/>
      <c r="ANQ73" s="2"/>
      <c r="ANR73" s="2"/>
      <c r="ANS73" s="2"/>
      <c r="ANT73" s="2"/>
      <c r="ANU73" s="2"/>
      <c r="ANV73" s="2"/>
      <c r="ANW73" s="2"/>
      <c r="ANX73" s="2"/>
      <c r="ANY73" s="2"/>
      <c r="ANZ73" s="2"/>
      <c r="AOA73" s="2"/>
      <c r="AOB73" s="2"/>
      <c r="AOC73" s="2"/>
      <c r="AOD73" s="2"/>
      <c r="AOE73" s="2"/>
      <c r="AOF73" s="2"/>
      <c r="AOG73" s="2"/>
      <c r="AOH73" s="2"/>
      <c r="AOI73" s="2"/>
      <c r="AOJ73" s="2"/>
      <c r="AOK73" s="2"/>
      <c r="AOL73" s="2"/>
      <c r="AOM73" s="2"/>
      <c r="AON73" s="2"/>
      <c r="AOO73" s="2"/>
      <c r="AOP73" s="2"/>
      <c r="AOQ73" s="2"/>
      <c r="AOR73" s="2"/>
      <c r="AOS73" s="2"/>
      <c r="AOT73" s="2"/>
      <c r="AOU73" s="2"/>
      <c r="AOV73" s="2"/>
      <c r="AOW73" s="2"/>
      <c r="AOX73" s="2"/>
      <c r="AOY73" s="2"/>
      <c r="AOZ73" s="2"/>
      <c r="APA73" s="2"/>
      <c r="APB73" s="2"/>
      <c r="APC73" s="2"/>
      <c r="APD73" s="2"/>
      <c r="APE73" s="2"/>
      <c r="APF73" s="2"/>
      <c r="APG73" s="2"/>
      <c r="APH73" s="2"/>
      <c r="API73" s="2"/>
      <c r="APJ73" s="2"/>
      <c r="APK73" s="2"/>
      <c r="APL73" s="2"/>
      <c r="APM73" s="2"/>
      <c r="APN73" s="2"/>
      <c r="APO73" s="2"/>
      <c r="APP73" s="2"/>
      <c r="APQ73" s="2"/>
      <c r="APR73" s="2"/>
      <c r="APS73" s="2"/>
      <c r="APT73" s="2"/>
      <c r="APU73" s="2"/>
      <c r="APV73" s="2"/>
      <c r="APW73" s="2"/>
      <c r="APX73" s="2"/>
      <c r="APY73" s="2"/>
      <c r="APZ73" s="2"/>
      <c r="AQA73" s="2"/>
      <c r="AQB73" s="2"/>
      <c r="AQC73" s="2"/>
      <c r="AQD73" s="2"/>
      <c r="AQE73" s="2"/>
      <c r="AQF73" s="2"/>
      <c r="AQG73" s="2"/>
      <c r="AQH73" s="2"/>
      <c r="AQI73" s="2"/>
      <c r="AQJ73" s="2"/>
      <c r="AQK73" s="2"/>
      <c r="AQL73" s="2"/>
      <c r="AQM73" s="2"/>
      <c r="AQN73" s="2"/>
      <c r="AQO73" s="2"/>
      <c r="AQP73" s="2"/>
      <c r="AQQ73" s="2"/>
      <c r="AQR73" s="2"/>
      <c r="AQS73" s="2"/>
      <c r="AQT73" s="2"/>
      <c r="AQU73" s="2"/>
      <c r="AQV73" s="2"/>
      <c r="AQW73" s="2"/>
      <c r="AQX73" s="2"/>
      <c r="AQY73" s="2"/>
      <c r="AQZ73" s="2"/>
      <c r="ARA73" s="2"/>
      <c r="ARB73" s="2"/>
      <c r="ARC73" s="2"/>
      <c r="ARD73" s="2"/>
      <c r="ARE73" s="2"/>
      <c r="ARF73" s="2"/>
      <c r="ARG73" s="2"/>
      <c r="ARH73" s="2"/>
      <c r="ARI73" s="2"/>
      <c r="ARJ73" s="2"/>
      <c r="ARK73" s="2"/>
      <c r="ARL73" s="2"/>
      <c r="ARM73" s="2"/>
      <c r="ARN73" s="2"/>
      <c r="ARO73" s="2"/>
      <c r="ARP73" s="2"/>
      <c r="ARQ73" s="2"/>
      <c r="ARR73" s="2"/>
      <c r="ARS73" s="2"/>
      <c r="ART73" s="2"/>
      <c r="ARU73" s="2"/>
      <c r="ARV73" s="2"/>
      <c r="ARW73" s="2"/>
      <c r="ARX73" s="2"/>
      <c r="ARY73" s="2"/>
      <c r="ARZ73" s="2"/>
      <c r="ASA73" s="2"/>
      <c r="ASB73" s="2"/>
      <c r="ASC73" s="2"/>
      <c r="ASD73" s="2"/>
      <c r="ASE73" s="2"/>
      <c r="ASF73" s="2"/>
      <c r="ASG73" s="2"/>
      <c r="ASH73" s="2"/>
      <c r="ASI73" s="2"/>
      <c r="ASJ73" s="2"/>
      <c r="ASK73" s="2"/>
      <c r="ASL73" s="2"/>
      <c r="ASM73" s="2"/>
      <c r="ASN73" s="2"/>
      <c r="ASO73" s="2"/>
      <c r="ASP73" s="2"/>
      <c r="ASQ73" s="2"/>
      <c r="ASR73" s="2"/>
      <c r="ASS73" s="2"/>
      <c r="AST73" s="2"/>
      <c r="ASU73" s="2"/>
      <c r="ASV73" s="2"/>
      <c r="ASW73" s="2"/>
      <c r="ASX73" s="2"/>
      <c r="ASY73" s="2"/>
      <c r="ASZ73" s="2"/>
      <c r="ATA73" s="2"/>
      <c r="ATB73" s="2"/>
      <c r="ATC73" s="2"/>
      <c r="ATD73" s="2"/>
      <c r="ATE73" s="2"/>
      <c r="ATF73" s="2"/>
      <c r="ATG73" s="2"/>
      <c r="ATH73" s="2"/>
      <c r="ATI73" s="2"/>
      <c r="ATJ73" s="2"/>
      <c r="ATK73" s="2"/>
      <c r="ATL73" s="2"/>
      <c r="ATM73" s="2"/>
      <c r="ATN73" s="2"/>
      <c r="ATO73" s="2"/>
      <c r="ATP73" s="2"/>
      <c r="ATQ73" s="2"/>
      <c r="ATR73" s="2"/>
      <c r="ATS73" s="2"/>
      <c r="ATT73" s="2"/>
      <c r="ATU73" s="2"/>
      <c r="ATV73" s="2"/>
      <c r="ATW73" s="2"/>
      <c r="ATX73" s="2"/>
      <c r="ATY73" s="2"/>
      <c r="ATZ73" s="2"/>
      <c r="AUA73" s="2"/>
      <c r="AUB73" s="2"/>
      <c r="AUC73" s="2"/>
      <c r="AUD73" s="2"/>
      <c r="AUE73" s="2"/>
      <c r="AUF73" s="2"/>
      <c r="AUG73" s="2"/>
      <c r="AUH73" s="2"/>
      <c r="AUI73" s="2"/>
      <c r="AUJ73" s="2"/>
      <c r="AUK73" s="2"/>
      <c r="AUL73" s="2"/>
      <c r="AUM73" s="2"/>
      <c r="AUN73" s="2"/>
      <c r="AUO73" s="2"/>
      <c r="AUP73" s="2"/>
      <c r="AUQ73" s="2"/>
      <c r="AUR73" s="2"/>
      <c r="AUS73" s="2"/>
      <c r="AUT73" s="2"/>
      <c r="AUU73" s="2"/>
      <c r="AUV73" s="2"/>
      <c r="AUW73" s="2"/>
      <c r="AUX73" s="2"/>
      <c r="AUY73" s="2"/>
      <c r="AUZ73" s="2"/>
      <c r="AVA73" s="2"/>
      <c r="AVB73" s="2"/>
      <c r="AVC73" s="2"/>
      <c r="AVD73" s="2"/>
      <c r="AVE73" s="2"/>
      <c r="AVF73" s="2"/>
      <c r="AVG73" s="2"/>
      <c r="AVH73" s="2"/>
      <c r="AVI73" s="2"/>
      <c r="AVJ73" s="2"/>
      <c r="AVK73" s="2"/>
      <c r="AVL73" s="2"/>
      <c r="AVM73" s="2"/>
      <c r="AVN73" s="2"/>
      <c r="AVO73" s="2"/>
      <c r="AVP73" s="2"/>
      <c r="AVQ73" s="2"/>
      <c r="AVR73" s="2"/>
      <c r="AVS73" s="2"/>
      <c r="AVT73" s="2"/>
      <c r="AVU73" s="2"/>
      <c r="AVV73" s="2"/>
      <c r="AVW73" s="2"/>
      <c r="AVX73" s="2"/>
      <c r="AVY73" s="2"/>
      <c r="AVZ73" s="2"/>
      <c r="AWA73" s="2"/>
      <c r="AWB73" s="2"/>
      <c r="AWC73" s="2"/>
      <c r="AWD73" s="2"/>
      <c r="AWE73" s="2"/>
      <c r="AWF73" s="2"/>
      <c r="AWG73" s="2"/>
      <c r="AWH73" s="2"/>
      <c r="AWI73" s="2"/>
      <c r="AWJ73" s="2"/>
      <c r="AWK73" s="2"/>
      <c r="AWL73" s="2"/>
      <c r="AWM73" s="2"/>
      <c r="AWN73" s="2"/>
      <c r="AWO73" s="2"/>
      <c r="AWP73" s="2"/>
      <c r="AWQ73" s="2"/>
      <c r="AWR73" s="2"/>
      <c r="AWS73" s="2"/>
      <c r="AWT73" s="2"/>
      <c r="AWU73" s="2"/>
      <c r="AWV73" s="2"/>
      <c r="AWW73" s="2"/>
      <c r="AWX73" s="2"/>
      <c r="AWY73" s="2"/>
      <c r="AWZ73" s="2"/>
      <c r="AXA73" s="2"/>
      <c r="AXB73" s="2"/>
      <c r="AXC73" s="2"/>
      <c r="AXD73" s="2"/>
      <c r="AXE73" s="2"/>
      <c r="AXF73" s="2"/>
      <c r="AXG73" s="2"/>
      <c r="AXH73" s="2"/>
      <c r="AXI73" s="2"/>
      <c r="AXJ73" s="2"/>
      <c r="AXK73" s="2"/>
      <c r="AXL73" s="2"/>
      <c r="AXM73" s="2"/>
      <c r="AXN73" s="2"/>
      <c r="AXO73" s="2"/>
      <c r="AXP73" s="2"/>
      <c r="AXQ73" s="2"/>
      <c r="AXR73" s="2"/>
      <c r="AXS73" s="2"/>
      <c r="AXT73" s="2"/>
      <c r="AXU73" s="2"/>
      <c r="AXV73" s="2"/>
      <c r="AXW73" s="2"/>
      <c r="AXX73" s="2"/>
      <c r="AXY73" s="2"/>
      <c r="AXZ73" s="2"/>
      <c r="AYA73" s="2"/>
      <c r="AYB73" s="2"/>
      <c r="AYC73" s="2"/>
      <c r="AYD73" s="2"/>
      <c r="AYE73" s="2"/>
      <c r="AYF73" s="2"/>
      <c r="AYG73" s="2"/>
      <c r="AYH73" s="2"/>
      <c r="AYI73" s="2"/>
      <c r="AYJ73" s="2"/>
      <c r="AYK73" s="2"/>
      <c r="AYL73" s="2"/>
      <c r="AYM73" s="2"/>
      <c r="AYN73" s="2"/>
      <c r="AYO73" s="2"/>
      <c r="AYP73" s="2"/>
      <c r="AYQ73" s="2"/>
      <c r="AYR73" s="2"/>
      <c r="AYS73" s="2"/>
      <c r="AYT73" s="2"/>
      <c r="AYU73" s="2"/>
      <c r="AYV73" s="2"/>
      <c r="AYW73" s="2"/>
      <c r="AYX73" s="2"/>
      <c r="AYY73" s="2"/>
      <c r="AYZ73" s="2"/>
      <c r="AZA73" s="2"/>
      <c r="AZB73" s="2"/>
      <c r="AZC73" s="2"/>
      <c r="AZD73" s="2"/>
      <c r="AZE73" s="2"/>
      <c r="AZF73" s="2"/>
      <c r="AZG73" s="2"/>
      <c r="AZH73" s="2"/>
      <c r="AZI73" s="2"/>
      <c r="AZJ73" s="2"/>
      <c r="AZK73" s="2"/>
      <c r="AZL73" s="2"/>
      <c r="AZM73" s="2"/>
      <c r="AZN73" s="2"/>
      <c r="AZO73" s="2"/>
      <c r="AZP73" s="2"/>
      <c r="AZQ73" s="2"/>
      <c r="AZR73" s="2"/>
      <c r="AZS73" s="2"/>
      <c r="AZT73" s="2"/>
      <c r="AZU73" s="2"/>
      <c r="AZV73" s="2"/>
      <c r="AZW73" s="2"/>
      <c r="AZX73" s="2"/>
      <c r="AZY73" s="2"/>
      <c r="AZZ73" s="2"/>
      <c r="BAA73" s="2"/>
      <c r="BAB73" s="2"/>
      <c r="BAC73" s="2"/>
      <c r="BAD73" s="2"/>
      <c r="BAE73" s="2"/>
      <c r="BAF73" s="2"/>
      <c r="BAG73" s="2"/>
      <c r="BAH73" s="2"/>
      <c r="BAI73" s="2"/>
      <c r="BAJ73" s="2"/>
      <c r="BAK73" s="2"/>
      <c r="BAL73" s="2"/>
      <c r="BAM73" s="2"/>
      <c r="BAN73" s="2"/>
      <c r="BAO73" s="2"/>
      <c r="BAP73" s="2"/>
      <c r="BAQ73" s="2"/>
      <c r="BAR73" s="2"/>
      <c r="BAS73" s="2"/>
      <c r="BAT73" s="2"/>
      <c r="BAU73" s="2"/>
      <c r="BAV73" s="2"/>
      <c r="BAW73" s="2"/>
      <c r="BAX73" s="2"/>
      <c r="BAY73" s="2"/>
      <c r="BAZ73" s="2"/>
      <c r="BBA73" s="2"/>
      <c r="BBB73" s="2"/>
      <c r="BBC73" s="2"/>
      <c r="BBD73" s="2"/>
      <c r="BBE73" s="2"/>
      <c r="BBF73" s="2"/>
      <c r="BBG73" s="2"/>
      <c r="BBH73" s="2"/>
      <c r="BBI73" s="2"/>
      <c r="BBJ73" s="2"/>
      <c r="BBK73" s="2"/>
      <c r="BBL73" s="2"/>
      <c r="BBM73" s="2"/>
      <c r="BBN73" s="2"/>
      <c r="BBO73" s="2"/>
      <c r="BBP73" s="2"/>
      <c r="BBQ73" s="2"/>
      <c r="BBR73" s="2"/>
      <c r="BBS73" s="2"/>
      <c r="BBT73" s="2"/>
      <c r="BBU73" s="2"/>
      <c r="BBV73" s="2"/>
      <c r="BBW73" s="2"/>
      <c r="BBX73" s="2"/>
      <c r="BBY73" s="2"/>
      <c r="BBZ73" s="2"/>
      <c r="BCA73" s="2"/>
      <c r="BCB73" s="2"/>
      <c r="BCC73" s="2"/>
      <c r="BCD73" s="2"/>
      <c r="BCE73" s="2"/>
      <c r="BCF73" s="2"/>
      <c r="BCG73" s="2"/>
      <c r="BCH73" s="2"/>
      <c r="BCI73" s="2"/>
      <c r="BCJ73" s="2"/>
      <c r="BCK73" s="2"/>
      <c r="BCL73" s="2"/>
      <c r="BCM73" s="2"/>
      <c r="BCN73" s="2"/>
      <c r="BCO73" s="2"/>
      <c r="BCP73" s="2"/>
      <c r="BCQ73" s="2"/>
      <c r="BCR73" s="2"/>
      <c r="BCS73" s="2"/>
      <c r="BCT73" s="2"/>
      <c r="BCU73" s="2"/>
      <c r="BCV73" s="2"/>
      <c r="BCW73" s="2"/>
      <c r="BCX73" s="2"/>
      <c r="BCY73" s="2"/>
      <c r="BCZ73" s="2"/>
      <c r="BDA73" s="2"/>
      <c r="BDB73" s="2"/>
      <c r="BDC73" s="2"/>
      <c r="BDD73" s="2"/>
      <c r="BDE73" s="2"/>
      <c r="BDF73" s="2"/>
      <c r="BDG73" s="2"/>
      <c r="BDH73" s="2"/>
      <c r="BDI73" s="2"/>
      <c r="BDJ73" s="2"/>
      <c r="BDK73" s="2"/>
      <c r="BDL73" s="2"/>
      <c r="BDM73" s="2"/>
      <c r="BDN73" s="2"/>
      <c r="BDO73" s="2"/>
      <c r="BDP73" s="2"/>
      <c r="BDQ73" s="2"/>
      <c r="BDR73" s="2"/>
      <c r="BDS73" s="2"/>
      <c r="BDT73" s="2"/>
      <c r="BDU73" s="2"/>
      <c r="BDV73" s="2"/>
      <c r="BDW73" s="2"/>
      <c r="BDX73" s="2"/>
      <c r="BDY73" s="2"/>
      <c r="BDZ73" s="2"/>
      <c r="BEA73" s="2"/>
      <c r="BEB73" s="2"/>
      <c r="BEC73" s="2"/>
      <c r="BED73" s="2"/>
      <c r="BEE73" s="2"/>
      <c r="BEF73" s="2"/>
      <c r="BEG73" s="2"/>
      <c r="BEH73" s="2"/>
      <c r="BEI73" s="2"/>
      <c r="BEJ73" s="2"/>
      <c r="BEK73" s="2"/>
      <c r="BEL73" s="2"/>
      <c r="BEM73" s="2"/>
      <c r="BEN73" s="2"/>
      <c r="BEO73" s="2"/>
      <c r="BEP73" s="2"/>
      <c r="BEQ73" s="2"/>
      <c r="BER73" s="2"/>
      <c r="BES73" s="2"/>
      <c r="BET73" s="2"/>
      <c r="BEU73" s="2"/>
      <c r="BEV73" s="2"/>
      <c r="BEW73" s="2"/>
      <c r="BEX73" s="2"/>
      <c r="BEY73" s="2"/>
      <c r="BEZ73" s="2"/>
      <c r="BFA73" s="2"/>
      <c r="BFB73" s="2"/>
      <c r="BFC73" s="2"/>
      <c r="BFD73" s="2"/>
      <c r="BFE73" s="2"/>
      <c r="BFF73" s="2"/>
      <c r="BFG73" s="2"/>
      <c r="BFH73" s="2"/>
      <c r="BFI73" s="2"/>
      <c r="BFJ73" s="2"/>
      <c r="BFK73" s="2"/>
      <c r="BFL73" s="2"/>
      <c r="BFM73" s="2"/>
      <c r="BFN73" s="2"/>
      <c r="BFO73" s="2"/>
      <c r="BFP73" s="2"/>
      <c r="BFQ73" s="2"/>
      <c r="BFR73" s="2"/>
      <c r="BFS73" s="2"/>
      <c r="BFT73" s="2"/>
      <c r="BFU73" s="2"/>
      <c r="BFV73" s="2"/>
      <c r="BFW73" s="2"/>
      <c r="BFX73" s="2"/>
      <c r="BFY73" s="2"/>
      <c r="BFZ73" s="2"/>
      <c r="BGA73" s="2"/>
      <c r="BGB73" s="2"/>
      <c r="BGC73" s="2"/>
      <c r="BGD73" s="2"/>
      <c r="BGE73" s="2"/>
      <c r="BGF73" s="2"/>
      <c r="BGG73" s="2"/>
      <c r="BGH73" s="2"/>
      <c r="BGI73" s="2"/>
      <c r="BGJ73" s="2"/>
      <c r="BGK73" s="2"/>
      <c r="BGL73" s="2"/>
      <c r="BGM73" s="2"/>
      <c r="BGN73" s="2"/>
      <c r="BGO73" s="2"/>
      <c r="BGP73" s="2"/>
      <c r="BGQ73" s="2"/>
      <c r="BGR73" s="2"/>
      <c r="BGS73" s="2"/>
      <c r="BGT73" s="2"/>
      <c r="BGU73" s="2"/>
      <c r="BGV73" s="2"/>
      <c r="BGW73" s="2"/>
      <c r="BGX73" s="2"/>
      <c r="BGY73" s="2"/>
      <c r="BGZ73" s="2"/>
      <c r="BHA73" s="2"/>
      <c r="BHB73" s="2"/>
      <c r="BHC73" s="2"/>
      <c r="BHD73" s="2"/>
      <c r="BHE73" s="2"/>
      <c r="BHF73" s="2"/>
      <c r="BHG73" s="2"/>
      <c r="BHH73" s="2"/>
      <c r="BHI73" s="2"/>
      <c r="BHJ73" s="2"/>
      <c r="BHK73" s="2"/>
      <c r="BHL73" s="2"/>
      <c r="BHM73" s="2"/>
      <c r="BHN73" s="2"/>
      <c r="BHO73" s="2"/>
      <c r="BHP73" s="2"/>
      <c r="BHQ73" s="2"/>
      <c r="BHR73" s="2"/>
      <c r="BHS73" s="2"/>
      <c r="BHT73" s="2"/>
      <c r="BHU73" s="2"/>
      <c r="BHV73" s="2"/>
      <c r="BHW73" s="2"/>
      <c r="BHX73" s="2"/>
      <c r="BHY73" s="2"/>
      <c r="BHZ73" s="2"/>
      <c r="BIA73" s="2"/>
      <c r="BIB73" s="2"/>
      <c r="BIC73" s="2"/>
      <c r="BID73" s="2"/>
      <c r="BIE73" s="2"/>
      <c r="BIF73" s="2"/>
      <c r="BIG73" s="2"/>
      <c r="BIH73" s="2"/>
      <c r="BII73" s="2"/>
      <c r="BIJ73" s="2"/>
      <c r="BIK73" s="2"/>
      <c r="BIL73" s="2"/>
      <c r="BIM73" s="2"/>
      <c r="BIN73" s="2"/>
      <c r="BIO73" s="2"/>
      <c r="BIP73" s="2"/>
      <c r="BIQ73" s="2"/>
      <c r="BIR73" s="2"/>
      <c r="BIS73" s="2"/>
      <c r="BIT73" s="2"/>
      <c r="BIU73" s="2"/>
      <c r="BIV73" s="2"/>
      <c r="BIW73" s="2"/>
      <c r="BIX73" s="2"/>
      <c r="BIY73" s="2"/>
      <c r="BIZ73" s="2"/>
      <c r="BJA73" s="2"/>
      <c r="BJB73" s="2"/>
      <c r="BJC73" s="2"/>
      <c r="BJD73" s="2"/>
      <c r="BJE73" s="2"/>
      <c r="BJF73" s="2"/>
      <c r="BJG73" s="2"/>
      <c r="BJH73" s="2"/>
      <c r="BJI73" s="2"/>
      <c r="BJJ73" s="2"/>
      <c r="BJK73" s="2"/>
      <c r="BJL73" s="2"/>
      <c r="BJM73" s="2"/>
      <c r="BJN73" s="2"/>
      <c r="BJO73" s="2"/>
      <c r="BJP73" s="2"/>
      <c r="BJQ73" s="2"/>
      <c r="BJR73" s="2"/>
      <c r="BJS73" s="2"/>
      <c r="BJT73" s="2"/>
      <c r="BJU73" s="2"/>
      <c r="BJV73" s="2"/>
      <c r="BJW73" s="2"/>
      <c r="BJX73" s="2"/>
      <c r="BJY73" s="2"/>
      <c r="BJZ73" s="2"/>
      <c r="BKA73" s="2"/>
      <c r="BKB73" s="2"/>
      <c r="BKC73" s="2"/>
      <c r="BKD73" s="2"/>
      <c r="BKE73" s="2"/>
      <c r="BKF73" s="2"/>
      <c r="BKG73" s="2"/>
      <c r="BKH73" s="2"/>
      <c r="BKI73" s="2"/>
      <c r="BKJ73" s="2"/>
      <c r="BKK73" s="2"/>
      <c r="BKL73" s="2"/>
      <c r="BKM73" s="2"/>
      <c r="BKN73" s="2"/>
      <c r="BKO73" s="2"/>
      <c r="BKP73" s="2"/>
      <c r="BKQ73" s="2"/>
      <c r="BKR73" s="2"/>
      <c r="BKS73" s="2"/>
      <c r="BKT73" s="2"/>
      <c r="BKU73" s="2"/>
      <c r="BKV73" s="2"/>
      <c r="BKW73" s="2"/>
      <c r="BKX73" s="2"/>
      <c r="BKY73" s="2"/>
      <c r="BKZ73" s="2"/>
      <c r="BLA73" s="2"/>
      <c r="BLB73" s="2"/>
      <c r="BLC73" s="2"/>
      <c r="BLD73" s="2"/>
      <c r="BLE73" s="2"/>
      <c r="BLF73" s="2"/>
      <c r="BLG73" s="2"/>
      <c r="BLH73" s="2"/>
      <c r="BLI73" s="2"/>
      <c r="BLJ73" s="2"/>
      <c r="BLK73" s="2"/>
      <c r="BLL73" s="2"/>
      <c r="BLM73" s="2"/>
      <c r="BLN73" s="2"/>
      <c r="BLO73" s="2"/>
      <c r="BLP73" s="2"/>
      <c r="BLQ73" s="2"/>
      <c r="BLR73" s="2"/>
      <c r="BLS73" s="2"/>
      <c r="BLT73" s="2"/>
      <c r="BLU73" s="2"/>
      <c r="BLV73" s="2"/>
      <c r="BLW73" s="2"/>
      <c r="BLX73" s="2"/>
      <c r="BLY73" s="2"/>
      <c r="BLZ73" s="2"/>
      <c r="BMA73" s="2"/>
      <c r="BMB73" s="2"/>
      <c r="BMC73" s="2"/>
      <c r="BMD73" s="2"/>
      <c r="BME73" s="2"/>
      <c r="BMF73" s="2"/>
      <c r="BMG73" s="2"/>
      <c r="BMH73" s="2"/>
      <c r="BMI73" s="2"/>
      <c r="BMJ73" s="2"/>
      <c r="BMK73" s="2"/>
      <c r="BML73" s="2"/>
      <c r="BMM73" s="2"/>
      <c r="BMN73" s="2"/>
      <c r="BMO73" s="2"/>
      <c r="BMP73" s="2"/>
      <c r="BMQ73" s="2"/>
      <c r="BMR73" s="2"/>
      <c r="BMS73" s="2"/>
      <c r="BMT73" s="2"/>
      <c r="BMU73" s="2"/>
      <c r="BMV73" s="2"/>
      <c r="BMW73" s="2"/>
      <c r="BMX73" s="2"/>
      <c r="BMY73" s="2"/>
      <c r="BMZ73" s="2"/>
      <c r="BNA73" s="2"/>
      <c r="BNB73" s="2"/>
      <c r="BNC73" s="2"/>
      <c r="BND73" s="2"/>
      <c r="BNE73" s="2"/>
      <c r="BNF73" s="2"/>
      <c r="BNG73" s="2"/>
      <c r="BNH73" s="2"/>
      <c r="BNI73" s="2"/>
      <c r="BNJ73" s="2"/>
      <c r="BNK73" s="2"/>
      <c r="BNL73" s="2"/>
      <c r="BNM73" s="2"/>
      <c r="BNN73" s="2"/>
      <c r="BNO73" s="2"/>
      <c r="BNP73" s="2"/>
      <c r="BNQ73" s="2"/>
      <c r="BNR73" s="2"/>
      <c r="BNS73" s="2"/>
      <c r="BNT73" s="2"/>
      <c r="BNU73" s="2"/>
      <c r="BNV73" s="2"/>
      <c r="BNW73" s="2"/>
      <c r="BNX73" s="2"/>
      <c r="BNY73" s="2"/>
      <c r="BNZ73" s="2"/>
      <c r="BOA73" s="2"/>
      <c r="BOB73" s="2"/>
      <c r="BOC73" s="2"/>
      <c r="BOD73" s="2"/>
      <c r="BOE73" s="2"/>
      <c r="BOF73" s="2"/>
      <c r="BOG73" s="2"/>
      <c r="BOH73" s="2"/>
      <c r="BOI73" s="2"/>
      <c r="BOJ73" s="2"/>
      <c r="BOK73" s="2"/>
      <c r="BOL73" s="2"/>
      <c r="BOM73" s="2"/>
      <c r="BON73" s="2"/>
      <c r="BOO73" s="2"/>
      <c r="BOP73" s="2"/>
      <c r="BOQ73" s="2"/>
      <c r="BOR73" s="2"/>
      <c r="BOS73" s="2"/>
      <c r="BOT73" s="2"/>
      <c r="BOU73" s="2"/>
      <c r="BOV73" s="2"/>
      <c r="BOW73" s="2"/>
      <c r="BOX73" s="2"/>
      <c r="BOY73" s="2"/>
      <c r="BOZ73" s="2"/>
      <c r="BPA73" s="2"/>
      <c r="BPB73" s="2"/>
      <c r="BPC73" s="2"/>
      <c r="BPD73" s="2"/>
      <c r="BPE73" s="2"/>
      <c r="BPF73" s="2"/>
      <c r="BPG73" s="2"/>
      <c r="BPH73" s="2"/>
      <c r="BPI73" s="2"/>
      <c r="BPJ73" s="2"/>
      <c r="BPK73" s="2"/>
      <c r="BPL73" s="2"/>
      <c r="BPM73" s="2"/>
      <c r="BPN73" s="2"/>
      <c r="BPO73" s="2"/>
      <c r="BPP73" s="2"/>
      <c r="BPQ73" s="2"/>
      <c r="BPR73" s="2"/>
      <c r="BPS73" s="2"/>
      <c r="BPT73" s="2"/>
      <c r="BPU73" s="2"/>
      <c r="BPV73" s="2"/>
      <c r="BPW73" s="2"/>
      <c r="BPX73" s="2"/>
      <c r="BPY73" s="2"/>
      <c r="BPZ73" s="2"/>
      <c r="BQA73" s="2"/>
      <c r="BQB73" s="2"/>
      <c r="BQC73" s="2"/>
      <c r="BQD73" s="2"/>
      <c r="BQE73" s="2"/>
      <c r="BQF73" s="2"/>
      <c r="BQG73" s="2"/>
      <c r="BQH73" s="2"/>
      <c r="BQI73" s="2"/>
      <c r="BQJ73" s="2"/>
      <c r="BQK73" s="2"/>
      <c r="BQL73" s="2"/>
      <c r="BQM73" s="2"/>
      <c r="BQN73" s="2"/>
      <c r="BQO73" s="2"/>
      <c r="BQP73" s="2"/>
      <c r="BQQ73" s="2"/>
      <c r="BQR73" s="2"/>
      <c r="BQS73" s="2"/>
      <c r="BQT73" s="2"/>
      <c r="BQU73" s="2"/>
      <c r="BQV73" s="2"/>
      <c r="BQW73" s="2"/>
      <c r="BQX73" s="2"/>
      <c r="BQY73" s="2"/>
      <c r="BQZ73" s="2"/>
      <c r="BRA73" s="2"/>
      <c r="BRB73" s="2"/>
      <c r="BRC73" s="2"/>
      <c r="BRD73" s="2"/>
      <c r="BRE73" s="2"/>
      <c r="BRF73" s="2"/>
      <c r="BRG73" s="2"/>
      <c r="BRH73" s="2"/>
      <c r="BRI73" s="2"/>
      <c r="BRJ73" s="2"/>
      <c r="BRK73" s="2"/>
      <c r="BRL73" s="2"/>
      <c r="BRM73" s="2"/>
      <c r="BRN73" s="2"/>
      <c r="BRO73" s="2"/>
      <c r="BRP73" s="2"/>
      <c r="BRQ73" s="2"/>
      <c r="BRR73" s="2"/>
      <c r="BRS73" s="2"/>
      <c r="BRT73" s="2"/>
      <c r="BRU73" s="2"/>
      <c r="BRV73" s="2"/>
      <c r="BRW73" s="2"/>
      <c r="BRX73" s="2"/>
      <c r="BRY73" s="2"/>
      <c r="BRZ73" s="2"/>
      <c r="BSA73" s="2"/>
      <c r="BSB73" s="2"/>
      <c r="BSC73" s="2"/>
      <c r="BSD73" s="2"/>
      <c r="BSE73" s="2"/>
      <c r="BSF73" s="2"/>
      <c r="BSG73" s="2"/>
      <c r="BSH73" s="2"/>
      <c r="BSI73" s="2"/>
      <c r="BSJ73" s="2"/>
      <c r="BSK73" s="2"/>
      <c r="BSL73" s="2"/>
      <c r="BSM73" s="2"/>
      <c r="BSN73" s="2"/>
      <c r="BSO73" s="2"/>
      <c r="BSP73" s="2"/>
      <c r="BSQ73" s="2"/>
      <c r="BSR73" s="2"/>
      <c r="BSS73" s="2"/>
      <c r="BST73" s="2"/>
      <c r="BSU73" s="2"/>
      <c r="BSV73" s="2"/>
      <c r="BSW73" s="2"/>
      <c r="BSX73" s="2"/>
      <c r="BSY73" s="2"/>
      <c r="BSZ73" s="2"/>
      <c r="BTA73" s="2"/>
      <c r="BTB73" s="2"/>
      <c r="BTC73" s="2"/>
      <c r="BTD73" s="2"/>
      <c r="BTE73" s="2"/>
      <c r="BTF73" s="2"/>
      <c r="BTG73" s="2"/>
      <c r="BTH73" s="2"/>
      <c r="BTI73" s="2"/>
      <c r="BTJ73" s="2"/>
      <c r="BTK73" s="2"/>
      <c r="BTL73" s="2"/>
      <c r="BTM73" s="2"/>
      <c r="BTN73" s="2"/>
      <c r="BTO73" s="2"/>
      <c r="BTP73" s="2"/>
      <c r="BTQ73" s="2"/>
      <c r="BTR73" s="2"/>
      <c r="BTS73" s="2"/>
      <c r="BTT73" s="2"/>
      <c r="BTU73" s="2"/>
      <c r="BTV73" s="2"/>
      <c r="BTW73" s="2"/>
      <c r="BTX73" s="2"/>
      <c r="BTY73" s="2"/>
      <c r="BTZ73" s="2"/>
      <c r="BUA73" s="2"/>
      <c r="BUB73" s="2"/>
      <c r="BUC73" s="2"/>
      <c r="BUD73" s="2"/>
      <c r="BUE73" s="2"/>
      <c r="BUF73" s="2"/>
      <c r="BUG73" s="2"/>
      <c r="BUH73" s="2"/>
      <c r="BUI73" s="2"/>
      <c r="BUJ73" s="2"/>
      <c r="BUK73" s="2"/>
      <c r="BUL73" s="2"/>
      <c r="BUM73" s="2"/>
      <c r="BUN73" s="2"/>
      <c r="BUO73" s="2"/>
      <c r="BUP73" s="2"/>
      <c r="BUQ73" s="2"/>
      <c r="BUR73" s="2"/>
      <c r="BUS73" s="2"/>
      <c r="BUT73" s="2"/>
      <c r="BUU73" s="2"/>
      <c r="BUV73" s="2"/>
      <c r="BUW73" s="2"/>
      <c r="BUX73" s="2"/>
      <c r="BUY73" s="2"/>
      <c r="BUZ73" s="2"/>
      <c r="BVA73" s="2"/>
      <c r="BVB73" s="2"/>
      <c r="BVC73" s="2"/>
      <c r="BVD73" s="2"/>
      <c r="BVE73" s="2"/>
      <c r="BVF73" s="2"/>
      <c r="BVG73" s="2"/>
      <c r="BVH73" s="2"/>
      <c r="BVI73" s="2"/>
      <c r="BVJ73" s="2"/>
      <c r="BVK73" s="2"/>
      <c r="BVL73" s="2"/>
      <c r="BVM73" s="2"/>
      <c r="BVN73" s="2"/>
      <c r="BVO73" s="2"/>
      <c r="BVP73" s="2"/>
      <c r="BVQ73" s="2"/>
      <c r="BVR73" s="2"/>
      <c r="BVS73" s="2"/>
      <c r="BVT73" s="2"/>
      <c r="BVU73" s="2"/>
      <c r="BVV73" s="2"/>
      <c r="BVW73" s="2"/>
      <c r="BVX73" s="2"/>
      <c r="BVY73" s="2"/>
      <c r="BVZ73" s="2"/>
      <c r="BWA73" s="2"/>
      <c r="BWB73" s="2"/>
      <c r="BWC73" s="2"/>
      <c r="BWD73" s="2"/>
      <c r="BWE73" s="2"/>
      <c r="BWF73" s="2"/>
      <c r="BWG73" s="2"/>
      <c r="BWH73" s="2"/>
      <c r="BWI73" s="2"/>
      <c r="BWJ73" s="2"/>
      <c r="BWK73" s="2"/>
      <c r="BWL73" s="2"/>
      <c r="BWM73" s="2"/>
      <c r="BWN73" s="2"/>
      <c r="BWO73" s="2"/>
      <c r="BWP73" s="2"/>
      <c r="BWQ73" s="2"/>
      <c r="BWR73" s="2"/>
      <c r="BWS73" s="2"/>
      <c r="BWT73" s="2"/>
      <c r="BWU73" s="2"/>
      <c r="BWV73" s="2"/>
      <c r="BWW73" s="2"/>
      <c r="BWX73" s="2"/>
      <c r="BWY73" s="2"/>
      <c r="BWZ73" s="2"/>
      <c r="BXA73" s="2"/>
      <c r="BXB73" s="2"/>
      <c r="BXC73" s="2"/>
      <c r="BXD73" s="2"/>
      <c r="BXE73" s="2"/>
      <c r="BXF73" s="2"/>
      <c r="BXG73" s="2"/>
      <c r="BXH73" s="2"/>
      <c r="BXI73" s="2"/>
      <c r="BXJ73" s="2"/>
      <c r="BXK73" s="2"/>
      <c r="BXL73" s="2"/>
      <c r="BXM73" s="2"/>
      <c r="BXN73" s="2"/>
      <c r="BXO73" s="2"/>
      <c r="BXP73" s="2"/>
      <c r="BXQ73" s="2"/>
      <c r="BXR73" s="2"/>
      <c r="BXS73" s="2"/>
      <c r="BXT73" s="2"/>
      <c r="BXU73" s="2"/>
      <c r="BXV73" s="2"/>
      <c r="BXW73" s="2"/>
      <c r="BXX73" s="2"/>
      <c r="BXY73" s="2"/>
      <c r="BXZ73" s="2"/>
      <c r="BYA73" s="2"/>
      <c r="BYB73" s="2"/>
      <c r="BYC73" s="2"/>
      <c r="BYD73" s="2"/>
      <c r="BYE73" s="2"/>
      <c r="BYF73" s="2"/>
      <c r="BYG73" s="2"/>
      <c r="BYH73" s="2"/>
      <c r="BYI73" s="2"/>
      <c r="BYJ73" s="2"/>
      <c r="BYK73" s="2"/>
      <c r="BYL73" s="2"/>
      <c r="BYM73" s="2"/>
      <c r="BYN73" s="2"/>
      <c r="BYO73" s="2"/>
      <c r="BYP73" s="2"/>
      <c r="BYQ73" s="2"/>
      <c r="BYR73" s="2"/>
      <c r="BYS73" s="2"/>
      <c r="BYT73" s="2"/>
      <c r="BYU73" s="2"/>
      <c r="BYV73" s="2"/>
      <c r="BYW73" s="2"/>
      <c r="BYX73" s="2"/>
      <c r="BYY73" s="2"/>
      <c r="BYZ73" s="2"/>
      <c r="BZA73" s="2"/>
      <c r="BZB73" s="2"/>
      <c r="BZC73" s="2"/>
      <c r="BZD73" s="2"/>
      <c r="BZE73" s="2"/>
      <c r="BZF73" s="2"/>
      <c r="BZG73" s="2"/>
      <c r="BZH73" s="2"/>
      <c r="BZI73" s="2"/>
      <c r="BZJ73" s="2"/>
      <c r="BZK73" s="2"/>
      <c r="BZL73" s="2"/>
      <c r="BZM73" s="2"/>
      <c r="BZN73" s="2"/>
      <c r="BZO73" s="2"/>
      <c r="BZP73" s="2"/>
      <c r="BZQ73" s="2"/>
      <c r="BZR73" s="2"/>
      <c r="BZS73" s="2"/>
      <c r="BZT73" s="2"/>
      <c r="BZU73" s="2"/>
      <c r="BZV73" s="2"/>
      <c r="BZW73" s="2"/>
      <c r="BZX73" s="2"/>
      <c r="BZY73" s="2"/>
      <c r="BZZ73" s="2"/>
      <c r="CAA73" s="2"/>
      <c r="CAB73" s="2"/>
      <c r="CAC73" s="2"/>
      <c r="CAD73" s="2"/>
      <c r="CAE73" s="2"/>
      <c r="CAF73" s="2"/>
      <c r="CAG73" s="2"/>
      <c r="CAH73" s="2"/>
      <c r="CAI73" s="2"/>
      <c r="CAJ73" s="2"/>
      <c r="CAK73" s="2"/>
      <c r="CAL73" s="2"/>
      <c r="CAM73" s="2"/>
      <c r="CAN73" s="2"/>
      <c r="CAO73" s="2"/>
      <c r="CAP73" s="2"/>
      <c r="CAQ73" s="2"/>
      <c r="CAR73" s="2"/>
      <c r="CAS73" s="2"/>
      <c r="CAT73" s="2"/>
      <c r="CAU73" s="2"/>
      <c r="CAV73" s="2"/>
      <c r="CAW73" s="2"/>
      <c r="CAX73" s="2"/>
      <c r="CAY73" s="2"/>
      <c r="CAZ73" s="2"/>
      <c r="CBA73" s="2"/>
      <c r="CBB73" s="2"/>
      <c r="CBC73" s="2"/>
      <c r="CBD73" s="2"/>
      <c r="CBE73" s="2"/>
      <c r="CBF73" s="2"/>
      <c r="CBG73" s="2"/>
      <c r="CBH73" s="2"/>
      <c r="CBI73" s="2"/>
      <c r="CBJ73" s="2"/>
      <c r="CBK73" s="2"/>
      <c r="CBL73" s="2"/>
      <c r="CBM73" s="2"/>
      <c r="CBN73" s="2"/>
      <c r="CBO73" s="2"/>
      <c r="CBP73" s="2"/>
      <c r="CBQ73" s="2"/>
      <c r="CBR73" s="2"/>
      <c r="CBS73" s="2"/>
      <c r="CBT73" s="2"/>
      <c r="CBU73" s="2"/>
      <c r="CBV73" s="2"/>
      <c r="CBW73" s="2"/>
      <c r="CBX73" s="2"/>
      <c r="CBY73" s="2"/>
      <c r="CBZ73" s="2"/>
      <c r="CCA73" s="2"/>
      <c r="CCB73" s="2"/>
      <c r="CCC73" s="2"/>
      <c r="CCD73" s="2"/>
      <c r="CCE73" s="2"/>
      <c r="CCF73" s="2"/>
      <c r="CCG73" s="2"/>
      <c r="CCH73" s="2"/>
      <c r="CCI73" s="2"/>
      <c r="CCJ73" s="2"/>
      <c r="CCK73" s="2"/>
      <c r="CCL73" s="2"/>
      <c r="CCM73" s="2"/>
      <c r="CCN73" s="2"/>
      <c r="CCO73" s="2"/>
      <c r="CCP73" s="2"/>
      <c r="CCQ73" s="2"/>
      <c r="CCR73" s="2"/>
      <c r="CCS73" s="2"/>
      <c r="CCT73" s="2"/>
      <c r="CCU73" s="2"/>
      <c r="CCV73" s="2"/>
      <c r="CCW73" s="2"/>
      <c r="CCX73" s="2"/>
      <c r="CCY73" s="2"/>
      <c r="CCZ73" s="2"/>
      <c r="CDA73" s="2"/>
      <c r="CDB73" s="2"/>
      <c r="CDC73" s="2"/>
      <c r="CDD73" s="2"/>
      <c r="CDE73" s="2"/>
      <c r="CDF73" s="2"/>
      <c r="CDG73" s="2"/>
      <c r="CDH73" s="2"/>
      <c r="CDI73" s="2"/>
      <c r="CDJ73" s="2"/>
      <c r="CDK73" s="2"/>
      <c r="CDL73" s="2"/>
      <c r="CDM73" s="2"/>
      <c r="CDN73" s="2"/>
      <c r="CDO73" s="2"/>
      <c r="CDP73" s="2"/>
      <c r="CDQ73" s="2"/>
      <c r="CDR73" s="2"/>
      <c r="CDS73" s="2"/>
      <c r="CDT73" s="2"/>
      <c r="CDU73" s="2"/>
      <c r="CDV73" s="2"/>
      <c r="CDW73" s="2"/>
      <c r="CDX73" s="2"/>
      <c r="CDY73" s="2"/>
      <c r="CDZ73" s="2"/>
      <c r="CEA73" s="2"/>
      <c r="CEB73" s="2"/>
      <c r="CEC73" s="2"/>
      <c r="CED73" s="2"/>
      <c r="CEE73" s="2"/>
      <c r="CEF73" s="2"/>
      <c r="CEG73" s="2"/>
      <c r="CEH73" s="2"/>
      <c r="CEI73" s="2"/>
      <c r="CEJ73" s="2"/>
      <c r="CEK73" s="2"/>
      <c r="CEL73" s="2"/>
      <c r="CEM73" s="2"/>
      <c r="CEN73" s="2"/>
      <c r="CEO73" s="2"/>
      <c r="CEP73" s="2"/>
      <c r="CEQ73" s="2"/>
      <c r="CER73" s="2"/>
      <c r="CES73" s="2"/>
      <c r="CET73" s="2"/>
      <c r="CEU73" s="2"/>
      <c r="CEV73" s="2"/>
      <c r="CEW73" s="2"/>
      <c r="CEX73" s="2"/>
      <c r="CEY73" s="2"/>
      <c r="CEZ73" s="2"/>
      <c r="CFA73" s="2"/>
      <c r="CFB73" s="2"/>
      <c r="CFC73" s="2"/>
      <c r="CFD73" s="2"/>
      <c r="CFE73" s="2"/>
      <c r="CFF73" s="2"/>
      <c r="CFG73" s="2"/>
      <c r="CFH73" s="2"/>
      <c r="CFI73" s="2"/>
      <c r="CFJ73" s="2"/>
      <c r="CFK73" s="2"/>
      <c r="CFL73" s="2"/>
      <c r="CFM73" s="2"/>
      <c r="CFN73" s="2"/>
      <c r="CFO73" s="2"/>
      <c r="CFP73" s="2"/>
      <c r="CFQ73" s="2"/>
      <c r="CFR73" s="2"/>
      <c r="CFS73" s="2"/>
      <c r="CFT73" s="2"/>
      <c r="CFU73" s="2"/>
      <c r="CFV73" s="2"/>
      <c r="CFW73" s="2"/>
      <c r="CFX73" s="2"/>
      <c r="CFY73" s="2"/>
      <c r="CFZ73" s="2"/>
      <c r="CGA73" s="2"/>
      <c r="CGB73" s="2"/>
      <c r="CGC73" s="2"/>
      <c r="CGD73" s="2"/>
      <c r="CGE73" s="2"/>
      <c r="CGF73" s="2"/>
      <c r="CGG73" s="2"/>
      <c r="CGH73" s="2"/>
      <c r="CGI73" s="2"/>
      <c r="CGJ73" s="2"/>
      <c r="CGK73" s="2"/>
      <c r="CGL73" s="2"/>
      <c r="CGM73" s="2"/>
      <c r="CGN73" s="2"/>
      <c r="CGO73" s="2"/>
      <c r="CGP73" s="2"/>
      <c r="CGQ73" s="2"/>
      <c r="CGR73" s="2"/>
      <c r="CGS73" s="2"/>
      <c r="CGT73" s="2"/>
      <c r="CGU73" s="2"/>
      <c r="CGV73" s="2"/>
      <c r="CGW73" s="2"/>
      <c r="CGX73" s="2"/>
      <c r="CGY73" s="2"/>
      <c r="CGZ73" s="2"/>
      <c r="CHA73" s="2"/>
      <c r="CHB73" s="2"/>
      <c r="CHC73" s="2"/>
      <c r="CHD73" s="2"/>
      <c r="CHE73" s="2"/>
      <c r="CHF73" s="2"/>
      <c r="CHG73" s="2"/>
      <c r="CHH73" s="2"/>
      <c r="CHI73" s="2"/>
      <c r="CHJ73" s="2"/>
      <c r="CHK73" s="2"/>
      <c r="CHL73" s="2"/>
      <c r="CHM73" s="2"/>
      <c r="CHN73" s="2"/>
      <c r="CHO73" s="2"/>
      <c r="CHP73" s="2"/>
      <c r="CHQ73" s="2"/>
      <c r="CHR73" s="2"/>
      <c r="CHS73" s="2"/>
      <c r="CHT73" s="2"/>
      <c r="CHU73" s="2"/>
      <c r="CHV73" s="2"/>
      <c r="CHW73" s="2"/>
      <c r="CHX73" s="2"/>
      <c r="CHY73" s="2"/>
      <c r="CHZ73" s="2"/>
      <c r="CIA73" s="2"/>
      <c r="CIB73" s="2"/>
      <c r="CIC73" s="2"/>
      <c r="CID73" s="2"/>
      <c r="CIE73" s="2"/>
      <c r="CIF73" s="2"/>
      <c r="CIG73" s="2"/>
      <c r="CIH73" s="2"/>
      <c r="CII73" s="2"/>
      <c r="CIJ73" s="2"/>
      <c r="CIK73" s="2"/>
      <c r="CIL73" s="2"/>
      <c r="CIM73" s="2"/>
      <c r="CIN73" s="2"/>
      <c r="CIO73" s="2"/>
      <c r="CIP73" s="2"/>
      <c r="CIQ73" s="2"/>
      <c r="CIR73" s="2"/>
      <c r="CIS73" s="2"/>
      <c r="CIT73" s="2"/>
      <c r="CIU73" s="2"/>
      <c r="CIV73" s="2"/>
      <c r="CIW73" s="2"/>
      <c r="CIX73" s="2"/>
      <c r="CIY73" s="2"/>
      <c r="CIZ73" s="2"/>
      <c r="CJA73" s="2"/>
      <c r="CJB73" s="2"/>
      <c r="CJC73" s="2"/>
      <c r="CJD73" s="2"/>
      <c r="CJE73" s="2"/>
      <c r="CJF73" s="2"/>
      <c r="CJG73" s="2"/>
      <c r="CJH73" s="2"/>
      <c r="CJI73" s="2"/>
      <c r="CJJ73" s="2"/>
      <c r="CJK73" s="2"/>
      <c r="CJL73" s="2"/>
      <c r="CJM73" s="2"/>
      <c r="CJN73" s="2"/>
      <c r="CJO73" s="2"/>
      <c r="CJP73" s="2"/>
      <c r="CJQ73" s="2"/>
      <c r="CJR73" s="2"/>
      <c r="CJS73" s="2"/>
      <c r="CJT73" s="2"/>
      <c r="CJU73" s="2"/>
      <c r="CJV73" s="2"/>
      <c r="CJW73" s="2"/>
      <c r="CJX73" s="2"/>
      <c r="CJY73" s="2"/>
      <c r="CJZ73" s="2"/>
      <c r="CKA73" s="2"/>
      <c r="CKB73" s="2"/>
      <c r="CKC73" s="2"/>
      <c r="CKD73" s="2"/>
      <c r="CKE73" s="2"/>
      <c r="CKF73" s="2"/>
      <c r="CKG73" s="2"/>
      <c r="CKH73" s="2"/>
      <c r="CKI73" s="2"/>
      <c r="CKJ73" s="2"/>
      <c r="CKK73" s="2"/>
      <c r="CKL73" s="2"/>
      <c r="CKM73" s="2"/>
      <c r="CKN73" s="2"/>
      <c r="CKO73" s="2"/>
      <c r="CKP73" s="2"/>
      <c r="CKQ73" s="2"/>
      <c r="CKR73" s="2"/>
      <c r="CKS73" s="2"/>
      <c r="CKT73" s="2"/>
      <c r="CKU73" s="2"/>
      <c r="CKV73" s="2"/>
      <c r="CKW73" s="2"/>
      <c r="CKX73" s="2"/>
      <c r="CKY73" s="2"/>
      <c r="CKZ73" s="2"/>
      <c r="CLA73" s="2"/>
      <c r="CLB73" s="2"/>
      <c r="CLC73" s="2"/>
      <c r="CLD73" s="2"/>
      <c r="CLE73" s="2"/>
      <c r="CLF73" s="2"/>
      <c r="CLG73" s="2"/>
      <c r="CLH73" s="2"/>
      <c r="CLI73" s="2"/>
      <c r="CLJ73" s="2"/>
      <c r="CLK73" s="2"/>
      <c r="CLL73" s="2"/>
      <c r="CLM73" s="2"/>
      <c r="CLN73" s="2"/>
      <c r="CLO73" s="2"/>
      <c r="CLP73" s="2"/>
      <c r="CLQ73" s="2"/>
      <c r="CLR73" s="2"/>
      <c r="CLS73" s="2"/>
      <c r="CLT73" s="2"/>
      <c r="CLU73" s="2"/>
      <c r="CLV73" s="2"/>
      <c r="CLW73" s="2"/>
      <c r="CLX73" s="2"/>
      <c r="CLY73" s="2"/>
      <c r="CLZ73" s="2"/>
      <c r="CMA73" s="2"/>
      <c r="CMB73" s="2"/>
      <c r="CMC73" s="2"/>
      <c r="CMD73" s="2"/>
      <c r="CME73" s="2"/>
      <c r="CMF73" s="2"/>
      <c r="CMG73" s="2"/>
      <c r="CMH73" s="2"/>
      <c r="CMI73" s="2"/>
      <c r="CMJ73" s="2"/>
      <c r="CMK73" s="2"/>
      <c r="CML73" s="2"/>
      <c r="CMM73" s="2"/>
      <c r="CMN73" s="2"/>
      <c r="CMO73" s="2"/>
      <c r="CMP73" s="2"/>
      <c r="CMQ73" s="2"/>
      <c r="CMR73" s="2"/>
      <c r="CMS73" s="2"/>
      <c r="CMT73" s="2"/>
      <c r="CMU73" s="2"/>
      <c r="CMV73" s="2"/>
      <c r="CMW73" s="2"/>
      <c r="CMX73" s="2"/>
      <c r="CMY73" s="2"/>
      <c r="CMZ73" s="2"/>
      <c r="CNA73" s="2"/>
      <c r="CNB73" s="2"/>
      <c r="CNC73" s="2"/>
      <c r="CND73" s="2"/>
      <c r="CNE73" s="2"/>
      <c r="CNF73" s="2"/>
      <c r="CNG73" s="2"/>
      <c r="CNH73" s="2"/>
      <c r="CNI73" s="2"/>
      <c r="CNJ73" s="2"/>
      <c r="CNK73" s="2"/>
      <c r="CNL73" s="2"/>
      <c r="CNM73" s="2"/>
      <c r="CNN73" s="2"/>
      <c r="CNO73" s="2"/>
      <c r="CNP73" s="2"/>
      <c r="CNQ73" s="2"/>
      <c r="CNR73" s="2"/>
      <c r="CNS73" s="2"/>
      <c r="CNT73" s="2"/>
      <c r="CNU73" s="2"/>
      <c r="CNV73" s="2"/>
      <c r="CNW73" s="2"/>
      <c r="CNX73" s="2"/>
      <c r="CNY73" s="2"/>
      <c r="CNZ73" s="2"/>
      <c r="COA73" s="2"/>
      <c r="COB73" s="2"/>
      <c r="COC73" s="2"/>
      <c r="COD73" s="2"/>
      <c r="COE73" s="2"/>
      <c r="COF73" s="2"/>
      <c r="COG73" s="2"/>
      <c r="COH73" s="2"/>
      <c r="COI73" s="2"/>
      <c r="COJ73" s="2"/>
      <c r="COK73" s="2"/>
      <c r="COL73" s="2"/>
      <c r="COM73" s="2"/>
      <c r="CON73" s="2"/>
      <c r="COO73" s="2"/>
      <c r="COP73" s="2"/>
      <c r="COQ73" s="2"/>
      <c r="COR73" s="2"/>
      <c r="COS73" s="2"/>
      <c r="COT73" s="2"/>
      <c r="COU73" s="2"/>
      <c r="COV73" s="2"/>
      <c r="COW73" s="2"/>
      <c r="COX73" s="2"/>
      <c r="COY73" s="2"/>
      <c r="COZ73" s="2"/>
      <c r="CPA73" s="2"/>
      <c r="CPB73" s="2"/>
      <c r="CPC73" s="2"/>
      <c r="CPD73" s="2"/>
      <c r="CPE73" s="2"/>
      <c r="CPF73" s="2"/>
      <c r="CPG73" s="2"/>
      <c r="CPH73" s="2"/>
      <c r="CPI73" s="2"/>
      <c r="CPJ73" s="2"/>
      <c r="CPK73" s="2"/>
      <c r="CPL73" s="2"/>
      <c r="CPM73" s="2"/>
      <c r="CPN73" s="2"/>
      <c r="CPO73" s="2"/>
      <c r="CPP73" s="2"/>
      <c r="CPQ73" s="2"/>
      <c r="CPR73" s="2"/>
      <c r="CPS73" s="2"/>
      <c r="CPT73" s="2"/>
      <c r="CPU73" s="2"/>
      <c r="CPV73" s="2"/>
      <c r="CPW73" s="2"/>
      <c r="CPX73" s="2"/>
      <c r="CPY73" s="2"/>
      <c r="CPZ73" s="2"/>
      <c r="CQA73" s="2"/>
      <c r="CQB73" s="2"/>
      <c r="CQC73" s="2"/>
      <c r="CQD73" s="2"/>
      <c r="CQE73" s="2"/>
      <c r="CQF73" s="2"/>
      <c r="CQG73" s="2"/>
      <c r="CQH73" s="2"/>
      <c r="CQI73" s="2"/>
      <c r="CQJ73" s="2"/>
      <c r="CQK73" s="2"/>
      <c r="CQL73" s="2"/>
      <c r="CQM73" s="2"/>
      <c r="CQN73" s="2"/>
      <c r="CQO73" s="2"/>
      <c r="CQP73" s="2"/>
      <c r="CQQ73" s="2"/>
      <c r="CQR73" s="2"/>
      <c r="CQS73" s="2"/>
      <c r="CQT73" s="2"/>
      <c r="CQU73" s="2"/>
      <c r="CQV73" s="2"/>
      <c r="CQW73" s="2"/>
      <c r="CQX73" s="2"/>
      <c r="CQY73" s="2"/>
      <c r="CQZ73" s="2"/>
      <c r="CRA73" s="2"/>
      <c r="CRB73" s="2"/>
      <c r="CRC73" s="2"/>
      <c r="CRD73" s="2"/>
      <c r="CRE73" s="2"/>
      <c r="CRF73" s="2"/>
      <c r="CRG73" s="2"/>
      <c r="CRH73" s="2"/>
      <c r="CRI73" s="2"/>
      <c r="CRJ73" s="2"/>
      <c r="CRK73" s="2"/>
      <c r="CRL73" s="2"/>
      <c r="CRM73" s="2"/>
      <c r="CRN73" s="2"/>
      <c r="CRO73" s="2"/>
      <c r="CRP73" s="2"/>
      <c r="CRQ73" s="2"/>
      <c r="CRR73" s="2"/>
      <c r="CRS73" s="2"/>
      <c r="CRT73" s="2"/>
      <c r="CRU73" s="2"/>
      <c r="CRV73" s="2"/>
      <c r="CRW73" s="2"/>
      <c r="CRX73" s="2"/>
      <c r="CRY73" s="2"/>
      <c r="CRZ73" s="2"/>
      <c r="CSA73" s="2"/>
      <c r="CSB73" s="2"/>
      <c r="CSC73" s="2"/>
      <c r="CSD73" s="2"/>
      <c r="CSE73" s="2"/>
      <c r="CSF73" s="2"/>
      <c r="CSG73" s="2"/>
      <c r="CSH73" s="2"/>
      <c r="CSI73" s="2"/>
      <c r="CSJ73" s="2"/>
      <c r="CSK73" s="2"/>
      <c r="CSL73" s="2"/>
      <c r="CSM73" s="2"/>
      <c r="CSN73" s="2"/>
      <c r="CSO73" s="2"/>
      <c r="CSP73" s="2"/>
      <c r="CSQ73" s="2"/>
      <c r="CSR73" s="2"/>
      <c r="CSS73" s="2"/>
      <c r="CST73" s="2"/>
      <c r="CSU73" s="2"/>
      <c r="CSV73" s="2"/>
      <c r="CSW73" s="2"/>
      <c r="CSX73" s="2"/>
      <c r="CSY73" s="2"/>
      <c r="CSZ73" s="2"/>
      <c r="CTA73" s="2"/>
      <c r="CTB73" s="2"/>
      <c r="CTC73" s="2"/>
      <c r="CTD73" s="2"/>
      <c r="CTE73" s="2"/>
      <c r="CTF73" s="2"/>
      <c r="CTG73" s="2"/>
      <c r="CTH73" s="2"/>
      <c r="CTI73" s="2"/>
      <c r="CTJ73" s="2"/>
      <c r="CTK73" s="2"/>
      <c r="CTL73" s="2"/>
      <c r="CTM73" s="2"/>
      <c r="CTN73" s="2"/>
      <c r="CTO73" s="2"/>
      <c r="CTP73" s="2"/>
      <c r="CTQ73" s="2"/>
      <c r="CTR73" s="2"/>
      <c r="CTS73" s="2"/>
      <c r="CTT73" s="2"/>
      <c r="CTU73" s="2"/>
      <c r="CTV73" s="2"/>
      <c r="CTW73" s="2"/>
      <c r="CTX73" s="2"/>
      <c r="CTY73" s="2"/>
      <c r="CTZ73" s="2"/>
      <c r="CUA73" s="2"/>
      <c r="CUB73" s="2"/>
      <c r="CUC73" s="2"/>
      <c r="CUD73" s="2"/>
      <c r="CUE73" s="2"/>
      <c r="CUF73" s="2"/>
      <c r="CUG73" s="2"/>
      <c r="CUH73" s="2"/>
      <c r="CUI73" s="2"/>
      <c r="CUJ73" s="2"/>
      <c r="CUK73" s="2"/>
      <c r="CUL73" s="2"/>
      <c r="CUM73" s="2"/>
      <c r="CUN73" s="2"/>
      <c r="CUO73" s="2"/>
      <c r="CUP73" s="2"/>
      <c r="CUQ73" s="2"/>
      <c r="CUR73" s="2"/>
      <c r="CUS73" s="2"/>
      <c r="CUT73" s="2"/>
      <c r="CUU73" s="2"/>
      <c r="CUV73" s="2"/>
      <c r="CUW73" s="2"/>
      <c r="CUX73" s="2"/>
      <c r="CUY73" s="2"/>
      <c r="CUZ73" s="2"/>
      <c r="CVA73" s="2"/>
      <c r="CVB73" s="2"/>
      <c r="CVC73" s="2"/>
      <c r="CVD73" s="2"/>
      <c r="CVE73" s="2"/>
      <c r="CVF73" s="2"/>
      <c r="CVG73" s="2"/>
      <c r="CVH73" s="2"/>
      <c r="CVI73" s="2"/>
      <c r="CVJ73" s="2"/>
      <c r="CVK73" s="2"/>
      <c r="CVL73" s="2"/>
      <c r="CVM73" s="2"/>
      <c r="CVN73" s="2"/>
      <c r="CVO73" s="2"/>
      <c r="CVP73" s="2"/>
      <c r="CVQ73" s="2"/>
      <c r="CVR73" s="2"/>
      <c r="CVS73" s="2"/>
      <c r="CVT73" s="2"/>
      <c r="CVU73" s="2"/>
      <c r="CVV73" s="2"/>
      <c r="CVW73" s="2"/>
      <c r="CVX73" s="2"/>
      <c r="CVY73" s="2"/>
      <c r="CVZ73" s="2"/>
      <c r="CWA73" s="2"/>
      <c r="CWB73" s="2"/>
      <c r="CWC73" s="2"/>
      <c r="CWD73" s="2"/>
      <c r="CWE73" s="2"/>
      <c r="CWF73" s="2"/>
      <c r="CWG73" s="2"/>
      <c r="CWH73" s="2"/>
      <c r="CWI73" s="2"/>
      <c r="CWJ73" s="2"/>
      <c r="CWK73" s="2"/>
      <c r="CWL73" s="2"/>
      <c r="CWM73" s="2"/>
      <c r="CWN73" s="2"/>
      <c r="CWO73" s="2"/>
      <c r="CWP73" s="2"/>
      <c r="CWQ73" s="2"/>
      <c r="CWR73" s="2"/>
      <c r="CWS73" s="2"/>
      <c r="CWT73" s="2"/>
      <c r="CWU73" s="2"/>
      <c r="CWV73" s="2"/>
      <c r="CWW73" s="2"/>
      <c r="CWX73" s="2"/>
      <c r="CWY73" s="2"/>
      <c r="CWZ73" s="2"/>
      <c r="CXA73" s="2"/>
      <c r="CXB73" s="2"/>
      <c r="CXC73" s="2"/>
      <c r="CXD73" s="2"/>
      <c r="CXE73" s="2"/>
      <c r="CXF73" s="2"/>
      <c r="CXG73" s="2"/>
      <c r="CXH73" s="2"/>
      <c r="CXI73" s="2"/>
      <c r="CXJ73" s="2"/>
      <c r="CXK73" s="2"/>
      <c r="CXL73" s="2"/>
      <c r="CXM73" s="2"/>
      <c r="CXN73" s="2"/>
      <c r="CXO73" s="2"/>
      <c r="CXP73" s="2"/>
      <c r="CXQ73" s="2"/>
      <c r="CXR73" s="2"/>
      <c r="CXS73" s="2"/>
      <c r="CXT73" s="2"/>
      <c r="CXU73" s="2"/>
      <c r="CXV73" s="2"/>
      <c r="CXW73" s="2"/>
      <c r="CXX73" s="2"/>
      <c r="CXY73" s="2"/>
      <c r="CXZ73" s="2"/>
      <c r="CYA73" s="2"/>
      <c r="CYB73" s="2"/>
      <c r="CYC73" s="2"/>
      <c r="CYD73" s="2"/>
      <c r="CYE73" s="2"/>
      <c r="CYF73" s="2"/>
      <c r="CYG73" s="2"/>
      <c r="CYH73" s="2"/>
      <c r="CYI73" s="2"/>
      <c r="CYJ73" s="2"/>
      <c r="CYK73" s="2"/>
      <c r="CYL73" s="2"/>
      <c r="CYM73" s="2"/>
      <c r="CYN73" s="2"/>
      <c r="CYO73" s="2"/>
      <c r="CYP73" s="2"/>
      <c r="CYQ73" s="2"/>
      <c r="CYR73" s="2"/>
      <c r="CYS73" s="2"/>
      <c r="CYT73" s="2"/>
      <c r="CYU73" s="2"/>
      <c r="CYV73" s="2"/>
      <c r="CYW73" s="2"/>
      <c r="CYX73" s="2"/>
      <c r="CYY73" s="2"/>
      <c r="CYZ73" s="2"/>
      <c r="CZA73" s="2"/>
      <c r="CZB73" s="2"/>
      <c r="CZC73" s="2"/>
      <c r="CZD73" s="2"/>
      <c r="CZE73" s="2"/>
      <c r="CZF73" s="2"/>
      <c r="CZG73" s="2"/>
      <c r="CZH73" s="2"/>
      <c r="CZI73" s="2"/>
      <c r="CZJ73" s="2"/>
      <c r="CZK73" s="2"/>
      <c r="CZL73" s="2"/>
      <c r="CZM73" s="2"/>
      <c r="CZN73" s="2"/>
      <c r="CZO73" s="2"/>
      <c r="CZP73" s="2"/>
      <c r="CZQ73" s="2"/>
      <c r="CZR73" s="2"/>
      <c r="CZS73" s="2"/>
      <c r="CZT73" s="2"/>
      <c r="CZU73" s="2"/>
      <c r="CZV73" s="2"/>
      <c r="CZW73" s="2"/>
      <c r="CZX73" s="2"/>
      <c r="CZY73" s="2"/>
      <c r="CZZ73" s="2"/>
      <c r="DAA73" s="2"/>
      <c r="DAB73" s="2"/>
      <c r="DAC73" s="2"/>
      <c r="DAD73" s="2"/>
      <c r="DAE73" s="2"/>
      <c r="DAF73" s="2"/>
      <c r="DAG73" s="2"/>
      <c r="DAH73" s="2"/>
      <c r="DAI73" s="2"/>
      <c r="DAJ73" s="2"/>
      <c r="DAK73" s="2"/>
      <c r="DAL73" s="2"/>
      <c r="DAM73" s="2"/>
      <c r="DAN73" s="2"/>
      <c r="DAO73" s="2"/>
      <c r="DAP73" s="2"/>
      <c r="DAQ73" s="2"/>
      <c r="DAR73" s="2"/>
      <c r="DAS73" s="2"/>
      <c r="DAT73" s="2"/>
      <c r="DAU73" s="2"/>
      <c r="DAV73" s="2"/>
      <c r="DAW73" s="2"/>
      <c r="DAX73" s="2"/>
      <c r="DAY73" s="2"/>
      <c r="DAZ73" s="2"/>
      <c r="DBA73" s="2"/>
      <c r="DBB73" s="2"/>
      <c r="DBC73" s="2"/>
      <c r="DBD73" s="2"/>
      <c r="DBE73" s="2"/>
      <c r="DBF73" s="2"/>
      <c r="DBG73" s="2"/>
      <c r="DBH73" s="2"/>
      <c r="DBI73" s="2"/>
      <c r="DBJ73" s="2"/>
      <c r="DBK73" s="2"/>
      <c r="DBL73" s="2"/>
      <c r="DBM73" s="2"/>
      <c r="DBN73" s="2"/>
      <c r="DBO73" s="2"/>
      <c r="DBP73" s="2"/>
      <c r="DBQ73" s="2"/>
      <c r="DBR73" s="2"/>
      <c r="DBS73" s="2"/>
      <c r="DBT73" s="2"/>
      <c r="DBU73" s="2"/>
      <c r="DBV73" s="2"/>
      <c r="DBW73" s="2"/>
      <c r="DBX73" s="2"/>
      <c r="DBY73" s="2"/>
      <c r="DBZ73" s="2"/>
      <c r="DCA73" s="2"/>
      <c r="DCB73" s="2"/>
      <c r="DCC73" s="2"/>
      <c r="DCD73" s="2"/>
      <c r="DCE73" s="2"/>
      <c r="DCF73" s="2"/>
      <c r="DCG73" s="2"/>
      <c r="DCH73" s="2"/>
      <c r="DCI73" s="2"/>
      <c r="DCJ73" s="2"/>
      <c r="DCK73" s="2"/>
      <c r="DCL73" s="2"/>
      <c r="DCM73" s="2"/>
      <c r="DCN73" s="2"/>
      <c r="DCO73" s="2"/>
      <c r="DCP73" s="2"/>
      <c r="DCQ73" s="2"/>
      <c r="DCR73" s="2"/>
      <c r="DCS73" s="2"/>
      <c r="DCT73" s="2"/>
      <c r="DCU73" s="2"/>
      <c r="DCV73" s="2"/>
      <c r="DCW73" s="2"/>
      <c r="DCX73" s="2"/>
      <c r="DCY73" s="2"/>
      <c r="DCZ73" s="2"/>
      <c r="DDA73" s="2"/>
      <c r="DDB73" s="2"/>
      <c r="DDC73" s="2"/>
      <c r="DDD73" s="2"/>
      <c r="DDE73" s="2"/>
      <c r="DDF73" s="2"/>
      <c r="DDG73" s="2"/>
      <c r="DDH73" s="2"/>
      <c r="DDI73" s="2"/>
      <c r="DDJ73" s="2"/>
      <c r="DDK73" s="2"/>
      <c r="DDL73" s="2"/>
      <c r="DDM73" s="2"/>
      <c r="DDN73" s="2"/>
      <c r="DDO73" s="2"/>
      <c r="DDP73" s="2"/>
      <c r="DDQ73" s="2"/>
      <c r="DDR73" s="2"/>
      <c r="DDS73" s="2"/>
      <c r="DDT73" s="2"/>
      <c r="DDU73" s="2"/>
      <c r="DDV73" s="2"/>
      <c r="DDW73" s="2"/>
      <c r="DDX73" s="2"/>
      <c r="DDY73" s="2"/>
      <c r="DDZ73" s="2"/>
      <c r="DEA73" s="2"/>
      <c r="DEB73" s="2"/>
      <c r="DEC73" s="2"/>
      <c r="DED73" s="2"/>
      <c r="DEE73" s="2"/>
      <c r="DEF73" s="2"/>
      <c r="DEG73" s="2"/>
      <c r="DEH73" s="2"/>
      <c r="DEI73" s="2"/>
      <c r="DEJ73" s="2"/>
      <c r="DEK73" s="2"/>
      <c r="DEL73" s="2"/>
      <c r="DEM73" s="2"/>
      <c r="DEN73" s="2"/>
      <c r="DEO73" s="2"/>
      <c r="DEP73" s="2"/>
      <c r="DEQ73" s="2"/>
      <c r="DER73" s="2"/>
      <c r="DES73" s="2"/>
      <c r="DET73" s="2"/>
      <c r="DEU73" s="2"/>
      <c r="DEV73" s="2"/>
      <c r="DEW73" s="2"/>
      <c r="DEX73" s="2"/>
      <c r="DEY73" s="2"/>
      <c r="DEZ73" s="2"/>
      <c r="DFA73" s="2"/>
      <c r="DFB73" s="2"/>
      <c r="DFC73" s="2"/>
      <c r="DFD73" s="2"/>
      <c r="DFE73" s="2"/>
      <c r="DFF73" s="2"/>
      <c r="DFG73" s="2"/>
      <c r="DFH73" s="2"/>
      <c r="DFI73" s="2"/>
      <c r="DFJ73" s="2"/>
      <c r="DFK73" s="2"/>
      <c r="DFL73" s="2"/>
      <c r="DFM73" s="2"/>
      <c r="DFN73" s="2"/>
      <c r="DFO73" s="2"/>
      <c r="DFP73" s="2"/>
      <c r="DFQ73" s="2"/>
      <c r="DFR73" s="2"/>
      <c r="DFS73" s="2"/>
      <c r="DFT73" s="2"/>
      <c r="DFU73" s="2"/>
      <c r="DFV73" s="2"/>
      <c r="DFW73" s="2"/>
      <c r="DFX73" s="2"/>
      <c r="DFY73" s="2"/>
      <c r="DFZ73" s="2"/>
      <c r="DGA73" s="2"/>
      <c r="DGB73" s="2"/>
      <c r="DGC73" s="2"/>
      <c r="DGD73" s="2"/>
      <c r="DGE73" s="2"/>
      <c r="DGF73" s="2"/>
      <c r="DGG73" s="2"/>
      <c r="DGH73" s="2"/>
      <c r="DGI73" s="2"/>
      <c r="DGJ73" s="2"/>
      <c r="DGK73" s="2"/>
      <c r="DGL73" s="2"/>
      <c r="DGM73" s="2"/>
      <c r="DGN73" s="2"/>
      <c r="DGO73" s="2"/>
      <c r="DGP73" s="2"/>
      <c r="DGQ73" s="2"/>
      <c r="DGR73" s="2"/>
      <c r="DGS73" s="2"/>
      <c r="DGT73" s="2"/>
      <c r="DGU73" s="2"/>
      <c r="DGV73" s="2"/>
      <c r="DGW73" s="2"/>
      <c r="DGX73" s="2"/>
      <c r="DGY73" s="2"/>
      <c r="DGZ73" s="2"/>
      <c r="DHA73" s="2"/>
      <c r="DHB73" s="2"/>
      <c r="DHC73" s="2"/>
      <c r="DHD73" s="2"/>
      <c r="DHE73" s="2"/>
      <c r="DHF73" s="2"/>
      <c r="DHG73" s="2"/>
      <c r="DHH73" s="2"/>
      <c r="DHI73" s="2"/>
      <c r="DHJ73" s="2"/>
      <c r="DHK73" s="2"/>
      <c r="DHL73" s="2"/>
      <c r="DHM73" s="2"/>
      <c r="DHN73" s="2"/>
      <c r="DHO73" s="2"/>
      <c r="DHP73" s="2"/>
      <c r="DHQ73" s="2"/>
      <c r="DHR73" s="2"/>
      <c r="DHS73" s="2"/>
      <c r="DHT73" s="2"/>
      <c r="DHU73" s="2"/>
      <c r="DHV73" s="2"/>
      <c r="DHW73" s="2"/>
      <c r="DHX73" s="2"/>
      <c r="DHY73" s="2"/>
      <c r="DHZ73" s="2"/>
      <c r="DIA73" s="2"/>
      <c r="DIB73" s="2"/>
      <c r="DIC73" s="2"/>
      <c r="DID73" s="2"/>
      <c r="DIE73" s="2"/>
      <c r="DIF73" s="2"/>
      <c r="DIG73" s="2"/>
      <c r="DIH73" s="2"/>
      <c r="DII73" s="2"/>
      <c r="DIJ73" s="2"/>
      <c r="DIK73" s="2"/>
      <c r="DIL73" s="2"/>
      <c r="DIM73" s="2"/>
      <c r="DIN73" s="2"/>
      <c r="DIO73" s="2"/>
      <c r="DIP73" s="2"/>
      <c r="DIQ73" s="2"/>
      <c r="DIR73" s="2"/>
      <c r="DIS73" s="2"/>
      <c r="DIT73" s="2"/>
      <c r="DIU73" s="2"/>
      <c r="DIV73" s="2"/>
      <c r="DIW73" s="2"/>
      <c r="DIX73" s="2"/>
      <c r="DIY73" s="2"/>
      <c r="DIZ73" s="2"/>
      <c r="DJA73" s="2"/>
      <c r="DJB73" s="2"/>
      <c r="DJC73" s="2"/>
      <c r="DJD73" s="2"/>
      <c r="DJE73" s="2"/>
      <c r="DJF73" s="2"/>
      <c r="DJG73" s="2"/>
      <c r="DJH73" s="2"/>
      <c r="DJI73" s="2"/>
      <c r="DJJ73" s="2"/>
      <c r="DJK73" s="2"/>
      <c r="DJL73" s="2"/>
      <c r="DJM73" s="2"/>
      <c r="DJN73" s="2"/>
      <c r="DJO73" s="2"/>
      <c r="DJP73" s="2"/>
      <c r="DJQ73" s="2"/>
      <c r="DJR73" s="2"/>
      <c r="DJS73" s="2"/>
      <c r="DJT73" s="2"/>
      <c r="DJU73" s="2"/>
      <c r="DJV73" s="2"/>
      <c r="DJW73" s="2"/>
      <c r="DJX73" s="2"/>
      <c r="DJY73" s="2"/>
      <c r="DJZ73" s="2"/>
      <c r="DKA73" s="2"/>
      <c r="DKB73" s="2"/>
      <c r="DKC73" s="2"/>
      <c r="DKD73" s="2"/>
      <c r="DKE73" s="2"/>
      <c r="DKF73" s="2"/>
      <c r="DKG73" s="2"/>
      <c r="DKH73" s="2"/>
      <c r="DKI73" s="2"/>
      <c r="DKJ73" s="2"/>
      <c r="DKK73" s="2"/>
      <c r="DKL73" s="2"/>
      <c r="DKM73" s="2"/>
      <c r="DKN73" s="2"/>
      <c r="DKO73" s="2"/>
      <c r="DKP73" s="2"/>
      <c r="DKQ73" s="2"/>
      <c r="DKR73" s="2"/>
      <c r="DKS73" s="2"/>
      <c r="DKT73" s="2"/>
      <c r="DKU73" s="2"/>
      <c r="DKV73" s="2"/>
      <c r="DKW73" s="2"/>
      <c r="DKX73" s="2"/>
      <c r="DKY73" s="2"/>
      <c r="DKZ73" s="2"/>
      <c r="DLA73" s="2"/>
      <c r="DLB73" s="2"/>
      <c r="DLC73" s="2"/>
      <c r="DLD73" s="2"/>
      <c r="DLE73" s="2"/>
      <c r="DLF73" s="2"/>
      <c r="DLG73" s="2"/>
      <c r="DLH73" s="2"/>
      <c r="DLI73" s="2"/>
      <c r="DLJ73" s="2"/>
      <c r="DLK73" s="2"/>
      <c r="DLL73" s="2"/>
      <c r="DLM73" s="2"/>
      <c r="DLN73" s="2"/>
      <c r="DLO73" s="2"/>
      <c r="DLP73" s="2"/>
      <c r="DLQ73" s="2"/>
      <c r="DLR73" s="2"/>
      <c r="DLS73" s="2"/>
      <c r="DLT73" s="2"/>
      <c r="DLU73" s="2"/>
      <c r="DLV73" s="2"/>
      <c r="DLW73" s="2"/>
      <c r="DLX73" s="2"/>
      <c r="DLY73" s="2"/>
      <c r="DLZ73" s="2"/>
      <c r="DMA73" s="2"/>
      <c r="DMB73" s="2"/>
      <c r="DMC73" s="2"/>
      <c r="DMD73" s="2"/>
      <c r="DME73" s="2"/>
      <c r="DMF73" s="2"/>
      <c r="DMG73" s="2"/>
      <c r="DMH73" s="2"/>
      <c r="DMI73" s="2"/>
      <c r="DMJ73" s="2"/>
      <c r="DMK73" s="2"/>
      <c r="DML73" s="2"/>
      <c r="DMM73" s="2"/>
      <c r="DMN73" s="2"/>
      <c r="DMO73" s="2"/>
      <c r="DMP73" s="2"/>
      <c r="DMQ73" s="2"/>
      <c r="DMR73" s="2"/>
      <c r="DMS73" s="2"/>
      <c r="DMT73" s="2"/>
      <c r="DMU73" s="2"/>
      <c r="DMV73" s="2"/>
      <c r="DMW73" s="2"/>
      <c r="DMX73" s="2"/>
      <c r="DMY73" s="2"/>
      <c r="DMZ73" s="2"/>
      <c r="DNA73" s="2"/>
      <c r="DNB73" s="2"/>
      <c r="DNC73" s="2"/>
      <c r="DND73" s="2"/>
      <c r="DNE73" s="2"/>
      <c r="DNF73" s="2"/>
      <c r="DNG73" s="2"/>
      <c r="DNH73" s="2"/>
      <c r="DNI73" s="2"/>
      <c r="DNJ73" s="2"/>
      <c r="DNK73" s="2"/>
      <c r="DNL73" s="2"/>
      <c r="DNM73" s="2"/>
      <c r="DNN73" s="2"/>
      <c r="DNO73" s="2"/>
      <c r="DNP73" s="2"/>
      <c r="DNQ73" s="2"/>
      <c r="DNR73" s="2"/>
      <c r="DNS73" s="2"/>
      <c r="DNT73" s="2"/>
      <c r="DNU73" s="2"/>
      <c r="DNV73" s="2"/>
      <c r="DNW73" s="2"/>
      <c r="DNX73" s="2"/>
      <c r="DNY73" s="2"/>
      <c r="DNZ73" s="2"/>
      <c r="DOA73" s="2"/>
      <c r="DOB73" s="2"/>
      <c r="DOC73" s="2"/>
      <c r="DOD73" s="2"/>
      <c r="DOE73" s="2"/>
      <c r="DOF73" s="2"/>
      <c r="DOG73" s="2"/>
      <c r="DOH73" s="2"/>
      <c r="DOI73" s="2"/>
      <c r="DOJ73" s="2"/>
      <c r="DOK73" s="2"/>
      <c r="DOL73" s="2"/>
      <c r="DOM73" s="2"/>
      <c r="DON73" s="2"/>
      <c r="DOO73" s="2"/>
      <c r="DOP73" s="2"/>
      <c r="DOQ73" s="2"/>
      <c r="DOR73" s="2"/>
      <c r="DOS73" s="2"/>
      <c r="DOT73" s="2"/>
      <c r="DOU73" s="2"/>
      <c r="DOV73" s="2"/>
      <c r="DOW73" s="2"/>
      <c r="DOX73" s="2"/>
      <c r="DOY73" s="2"/>
      <c r="DOZ73" s="2"/>
      <c r="DPA73" s="2"/>
      <c r="DPB73" s="2"/>
      <c r="DPC73" s="2"/>
      <c r="DPD73" s="2"/>
      <c r="DPE73" s="2"/>
      <c r="DPF73" s="2"/>
      <c r="DPG73" s="2"/>
      <c r="DPH73" s="2"/>
      <c r="DPI73" s="2"/>
      <c r="DPJ73" s="2"/>
      <c r="DPK73" s="2"/>
      <c r="DPL73" s="2"/>
      <c r="DPM73" s="2"/>
      <c r="DPN73" s="2"/>
      <c r="DPO73" s="2"/>
      <c r="DPP73" s="2"/>
      <c r="DPQ73" s="2"/>
      <c r="DPR73" s="2"/>
      <c r="DPS73" s="2"/>
      <c r="DPT73" s="2"/>
      <c r="DPU73" s="2"/>
      <c r="DPV73" s="2"/>
      <c r="DPW73" s="2"/>
      <c r="DPX73" s="2"/>
      <c r="DPY73" s="2"/>
      <c r="DPZ73" s="2"/>
      <c r="DQA73" s="2"/>
      <c r="DQB73" s="2"/>
      <c r="DQC73" s="2"/>
      <c r="DQD73" s="2"/>
      <c r="DQE73" s="2"/>
      <c r="DQF73" s="2"/>
      <c r="DQG73" s="2"/>
      <c r="DQH73" s="2"/>
      <c r="DQI73" s="2"/>
      <c r="DQJ73" s="2"/>
      <c r="DQK73" s="2"/>
      <c r="DQL73" s="2"/>
      <c r="DQM73" s="2"/>
      <c r="DQN73" s="2"/>
      <c r="DQO73" s="2"/>
      <c r="DQP73" s="2"/>
      <c r="DQQ73" s="2"/>
      <c r="DQR73" s="2"/>
      <c r="DQS73" s="2"/>
      <c r="DQT73" s="2"/>
      <c r="DQU73" s="2"/>
      <c r="DQV73" s="2"/>
      <c r="DQW73" s="2"/>
      <c r="DQX73" s="2"/>
      <c r="DQY73" s="2"/>
      <c r="DQZ73" s="2"/>
      <c r="DRA73" s="2"/>
      <c r="DRB73" s="2"/>
      <c r="DRC73" s="2"/>
      <c r="DRD73" s="2"/>
      <c r="DRE73" s="2"/>
      <c r="DRF73" s="2"/>
      <c r="DRG73" s="2"/>
      <c r="DRH73" s="2"/>
      <c r="DRI73" s="2"/>
      <c r="DRJ73" s="2"/>
      <c r="DRK73" s="2"/>
      <c r="DRL73" s="2"/>
      <c r="DRM73" s="2"/>
      <c r="DRN73" s="2"/>
      <c r="DRO73" s="2"/>
      <c r="DRP73" s="2"/>
      <c r="DRQ73" s="2"/>
      <c r="DRR73" s="2"/>
      <c r="DRS73" s="2"/>
      <c r="DRT73" s="2"/>
      <c r="DRU73" s="2"/>
      <c r="DRV73" s="2"/>
      <c r="DRW73" s="2"/>
      <c r="DRX73" s="2"/>
      <c r="DRY73" s="2"/>
      <c r="DRZ73" s="2"/>
      <c r="DSA73" s="2"/>
      <c r="DSB73" s="2"/>
      <c r="DSC73" s="2"/>
      <c r="DSD73" s="2"/>
      <c r="DSE73" s="2"/>
      <c r="DSF73" s="2"/>
      <c r="DSG73" s="2"/>
      <c r="DSH73" s="2"/>
      <c r="DSI73" s="2"/>
      <c r="DSJ73" s="2"/>
      <c r="DSK73" s="2"/>
      <c r="DSL73" s="2"/>
      <c r="DSM73" s="2"/>
      <c r="DSN73" s="2"/>
      <c r="DSO73" s="2"/>
      <c r="DSP73" s="2"/>
      <c r="DSQ73" s="2"/>
      <c r="DSR73" s="2"/>
      <c r="DSS73" s="2"/>
      <c r="DST73" s="2"/>
      <c r="DSU73" s="2"/>
      <c r="DSV73" s="2"/>
      <c r="DSW73" s="2"/>
      <c r="DSX73" s="2"/>
      <c r="DSY73" s="2"/>
      <c r="DSZ73" s="2"/>
      <c r="DTA73" s="2"/>
      <c r="DTB73" s="2"/>
      <c r="DTC73" s="2"/>
      <c r="DTD73" s="2"/>
      <c r="DTE73" s="2"/>
      <c r="DTF73" s="2"/>
      <c r="DTG73" s="2"/>
      <c r="DTH73" s="2"/>
      <c r="DTI73" s="2"/>
      <c r="DTJ73" s="2"/>
      <c r="DTK73" s="2"/>
      <c r="DTL73" s="2"/>
      <c r="DTM73" s="2"/>
      <c r="DTN73" s="2"/>
      <c r="DTO73" s="2"/>
      <c r="DTP73" s="2"/>
      <c r="DTQ73" s="2"/>
      <c r="DTR73" s="2"/>
      <c r="DTS73" s="2"/>
      <c r="DTT73" s="2"/>
      <c r="DTU73" s="2"/>
      <c r="DTV73" s="2"/>
      <c r="DTW73" s="2"/>
      <c r="DTX73" s="2"/>
      <c r="DTY73" s="2"/>
      <c r="DTZ73" s="2"/>
      <c r="DUA73" s="2"/>
      <c r="DUB73" s="2"/>
      <c r="DUC73" s="2"/>
      <c r="DUD73" s="2"/>
      <c r="DUE73" s="2"/>
      <c r="DUF73" s="2"/>
      <c r="DUG73" s="2"/>
      <c r="DUH73" s="2"/>
      <c r="DUI73" s="2"/>
      <c r="DUJ73" s="2"/>
      <c r="DUK73" s="2"/>
      <c r="DUL73" s="2"/>
      <c r="DUM73" s="2"/>
      <c r="DUN73" s="2"/>
      <c r="DUO73" s="2"/>
      <c r="DUP73" s="2"/>
      <c r="DUQ73" s="2"/>
      <c r="DUR73" s="2"/>
      <c r="DUS73" s="2"/>
      <c r="DUT73" s="2"/>
      <c r="DUU73" s="2"/>
      <c r="DUV73" s="2"/>
      <c r="DUW73" s="2"/>
      <c r="DUX73" s="2"/>
      <c r="DUY73" s="2"/>
      <c r="DUZ73" s="2"/>
      <c r="DVA73" s="2"/>
      <c r="DVB73" s="2"/>
      <c r="DVC73" s="2"/>
      <c r="DVD73" s="2"/>
      <c r="DVE73" s="2"/>
      <c r="DVF73" s="2"/>
      <c r="DVG73" s="2"/>
      <c r="DVH73" s="2"/>
      <c r="DVI73" s="2"/>
      <c r="DVJ73" s="2"/>
      <c r="DVK73" s="2"/>
      <c r="DVL73" s="2"/>
      <c r="DVM73" s="2"/>
      <c r="DVN73" s="2"/>
      <c r="DVO73" s="2"/>
      <c r="DVP73" s="2"/>
      <c r="DVQ73" s="2"/>
      <c r="DVR73" s="2"/>
      <c r="DVS73" s="2"/>
      <c r="DVT73" s="2"/>
      <c r="DVU73" s="2"/>
      <c r="DVV73" s="2"/>
      <c r="DVW73" s="2"/>
      <c r="DVX73" s="2"/>
      <c r="DVY73" s="2"/>
      <c r="DVZ73" s="2"/>
      <c r="DWA73" s="2"/>
      <c r="DWB73" s="2"/>
      <c r="DWC73" s="2"/>
      <c r="DWD73" s="2"/>
      <c r="DWE73" s="2"/>
      <c r="DWF73" s="2"/>
      <c r="DWG73" s="2"/>
      <c r="DWH73" s="2"/>
      <c r="DWI73" s="2"/>
      <c r="DWJ73" s="2"/>
      <c r="DWK73" s="2"/>
      <c r="DWL73" s="2"/>
      <c r="DWM73" s="2"/>
      <c r="DWN73" s="2"/>
      <c r="DWO73" s="2"/>
      <c r="DWP73" s="2"/>
      <c r="DWQ73" s="2"/>
      <c r="DWR73" s="2"/>
      <c r="DWS73" s="2"/>
      <c r="DWT73" s="2"/>
      <c r="DWU73" s="2"/>
      <c r="DWV73" s="2"/>
      <c r="DWW73" s="2"/>
      <c r="DWX73" s="2"/>
      <c r="DWY73" s="2"/>
      <c r="DWZ73" s="2"/>
      <c r="DXA73" s="2"/>
      <c r="DXB73" s="2"/>
      <c r="DXC73" s="2"/>
      <c r="DXD73" s="2"/>
      <c r="DXE73" s="2"/>
      <c r="DXF73" s="2"/>
      <c r="DXG73" s="2"/>
      <c r="DXH73" s="2"/>
      <c r="DXI73" s="2"/>
      <c r="DXJ73" s="2"/>
      <c r="DXK73" s="2"/>
      <c r="DXL73" s="2"/>
      <c r="DXM73" s="2"/>
      <c r="DXN73" s="2"/>
      <c r="DXO73" s="2"/>
      <c r="DXP73" s="2"/>
      <c r="DXQ73" s="2"/>
      <c r="DXR73" s="2"/>
      <c r="DXS73" s="2"/>
      <c r="DXT73" s="2"/>
      <c r="DXU73" s="2"/>
      <c r="DXV73" s="2"/>
      <c r="DXW73" s="2"/>
      <c r="DXX73" s="2"/>
      <c r="DXY73" s="2"/>
      <c r="DXZ73" s="2"/>
      <c r="DYA73" s="2"/>
      <c r="DYB73" s="2"/>
      <c r="DYC73" s="2"/>
      <c r="DYD73" s="2"/>
      <c r="DYE73" s="2"/>
      <c r="DYF73" s="2"/>
      <c r="DYG73" s="2"/>
      <c r="DYH73" s="2"/>
      <c r="DYI73" s="2"/>
      <c r="DYJ73" s="2"/>
      <c r="DYK73" s="2"/>
      <c r="DYL73" s="2"/>
      <c r="DYM73" s="2"/>
      <c r="DYN73" s="2"/>
      <c r="DYO73" s="2"/>
      <c r="DYP73" s="2"/>
      <c r="DYQ73" s="2"/>
      <c r="DYR73" s="2"/>
      <c r="DYS73" s="2"/>
      <c r="DYT73" s="2"/>
      <c r="DYU73" s="2"/>
      <c r="DYV73" s="2"/>
      <c r="DYW73" s="2"/>
      <c r="DYX73" s="2"/>
      <c r="DYY73" s="2"/>
      <c r="DYZ73" s="2"/>
      <c r="DZA73" s="2"/>
      <c r="DZB73" s="2"/>
      <c r="DZC73" s="2"/>
      <c r="DZD73" s="2"/>
      <c r="DZE73" s="2"/>
      <c r="DZF73" s="2"/>
      <c r="DZG73" s="2"/>
      <c r="DZH73" s="2"/>
      <c r="DZI73" s="2"/>
      <c r="DZJ73" s="2"/>
      <c r="DZK73" s="2"/>
      <c r="DZL73" s="2"/>
      <c r="DZM73" s="2"/>
      <c r="DZN73" s="2"/>
      <c r="DZO73" s="2"/>
      <c r="DZP73" s="2"/>
      <c r="DZQ73" s="2"/>
      <c r="DZR73" s="2"/>
      <c r="DZS73" s="2"/>
      <c r="DZT73" s="2"/>
      <c r="DZU73" s="2"/>
      <c r="DZV73" s="2"/>
      <c r="DZW73" s="2"/>
      <c r="DZX73" s="2"/>
      <c r="DZY73" s="2"/>
      <c r="DZZ73" s="2"/>
      <c r="EAA73" s="2"/>
      <c r="EAB73" s="2"/>
      <c r="EAC73" s="2"/>
      <c r="EAD73" s="2"/>
      <c r="EAE73" s="2"/>
      <c r="EAF73" s="2"/>
      <c r="EAG73" s="2"/>
      <c r="EAH73" s="2"/>
      <c r="EAI73" s="2"/>
      <c r="EAJ73" s="2"/>
      <c r="EAK73" s="2"/>
      <c r="EAL73" s="2"/>
      <c r="EAM73" s="2"/>
      <c r="EAN73" s="2"/>
      <c r="EAO73" s="2"/>
      <c r="EAP73" s="2"/>
      <c r="EAQ73" s="2"/>
      <c r="EAR73" s="2"/>
      <c r="EAS73" s="2"/>
      <c r="EAT73" s="2"/>
      <c r="EAU73" s="2"/>
      <c r="EAV73" s="2"/>
      <c r="EAW73" s="2"/>
      <c r="EAX73" s="2"/>
      <c r="EAY73" s="2"/>
      <c r="EAZ73" s="2"/>
      <c r="EBA73" s="2"/>
      <c r="EBB73" s="2"/>
      <c r="EBC73" s="2"/>
      <c r="EBD73" s="2"/>
      <c r="EBE73" s="2"/>
      <c r="EBF73" s="2"/>
      <c r="EBG73" s="2"/>
      <c r="EBH73" s="2"/>
      <c r="EBI73" s="2"/>
      <c r="EBJ73" s="2"/>
      <c r="EBK73" s="2"/>
      <c r="EBL73" s="2"/>
      <c r="EBM73" s="2"/>
      <c r="EBN73" s="2"/>
      <c r="EBO73" s="2"/>
      <c r="EBP73" s="2"/>
      <c r="EBQ73" s="2"/>
      <c r="EBR73" s="2"/>
      <c r="EBS73" s="2"/>
      <c r="EBT73" s="2"/>
      <c r="EBU73" s="2"/>
      <c r="EBV73" s="2"/>
      <c r="EBW73" s="2"/>
      <c r="EBX73" s="2"/>
      <c r="EBY73" s="2"/>
      <c r="EBZ73" s="2"/>
      <c r="ECA73" s="2"/>
      <c r="ECB73" s="2"/>
      <c r="ECC73" s="2"/>
      <c r="ECD73" s="2"/>
      <c r="ECE73" s="2"/>
      <c r="ECF73" s="2"/>
      <c r="ECG73" s="2"/>
      <c r="ECH73" s="2"/>
      <c r="ECI73" s="2"/>
      <c r="ECJ73" s="2"/>
      <c r="ECK73" s="2"/>
      <c r="ECL73" s="2"/>
      <c r="ECM73" s="2"/>
      <c r="ECN73" s="2"/>
      <c r="ECO73" s="2"/>
      <c r="ECP73" s="2"/>
      <c r="ECQ73" s="2"/>
      <c r="ECR73" s="2"/>
      <c r="ECS73" s="2"/>
      <c r="ECT73" s="2"/>
      <c r="ECU73" s="2"/>
      <c r="ECV73" s="2"/>
      <c r="ECW73" s="2"/>
      <c r="ECX73" s="2"/>
      <c r="ECY73" s="2"/>
      <c r="ECZ73" s="2"/>
      <c r="EDA73" s="2"/>
      <c r="EDB73" s="2"/>
      <c r="EDC73" s="2"/>
      <c r="EDD73" s="2"/>
      <c r="EDE73" s="2"/>
      <c r="EDF73" s="2"/>
      <c r="EDG73" s="2"/>
      <c r="EDH73" s="2"/>
      <c r="EDI73" s="2"/>
      <c r="EDJ73" s="2"/>
      <c r="EDK73" s="2"/>
      <c r="EDL73" s="2"/>
      <c r="EDM73" s="2"/>
      <c r="EDN73" s="2"/>
      <c r="EDO73" s="2"/>
      <c r="EDP73" s="2"/>
      <c r="EDQ73" s="2"/>
      <c r="EDR73" s="2"/>
      <c r="EDS73" s="2"/>
      <c r="EDT73" s="2"/>
      <c r="EDU73" s="2"/>
      <c r="EDV73" s="2"/>
      <c r="EDW73" s="2"/>
      <c r="EDX73" s="2"/>
      <c r="EDY73" s="2"/>
      <c r="EDZ73" s="2"/>
      <c r="EEA73" s="2"/>
      <c r="EEB73" s="2"/>
      <c r="EEC73" s="2"/>
      <c r="EED73" s="2"/>
      <c r="EEE73" s="2"/>
      <c r="EEF73" s="2"/>
      <c r="EEG73" s="2"/>
      <c r="EEH73" s="2"/>
      <c r="EEI73" s="2"/>
      <c r="EEJ73" s="2"/>
      <c r="EEK73" s="2"/>
      <c r="EEL73" s="2"/>
      <c r="EEM73" s="2"/>
      <c r="EEN73" s="2"/>
      <c r="EEO73" s="2"/>
      <c r="EEP73" s="2"/>
      <c r="EEQ73" s="2"/>
      <c r="EER73" s="2"/>
      <c r="EES73" s="2"/>
      <c r="EET73" s="2"/>
      <c r="EEU73" s="2"/>
      <c r="EEV73" s="2"/>
      <c r="EEW73" s="2"/>
      <c r="EEX73" s="2"/>
      <c r="EEY73" s="2"/>
      <c r="EEZ73" s="2"/>
      <c r="EFA73" s="2"/>
      <c r="EFB73" s="2"/>
      <c r="EFC73" s="2"/>
      <c r="EFD73" s="2"/>
      <c r="EFE73" s="2"/>
      <c r="EFF73" s="2"/>
      <c r="EFG73" s="2"/>
      <c r="EFH73" s="2"/>
      <c r="EFI73" s="2"/>
      <c r="EFJ73" s="2"/>
      <c r="EFK73" s="2"/>
      <c r="EFL73" s="2"/>
      <c r="EFM73" s="2"/>
      <c r="EFN73" s="2"/>
      <c r="EFO73" s="2"/>
      <c r="EFP73" s="2"/>
      <c r="EFQ73" s="2"/>
      <c r="EFR73" s="2"/>
      <c r="EFS73" s="2"/>
      <c r="EFT73" s="2"/>
      <c r="EFU73" s="2"/>
      <c r="EFV73" s="2"/>
      <c r="EFW73" s="2"/>
      <c r="EFX73" s="2"/>
      <c r="EFY73" s="2"/>
      <c r="EFZ73" s="2"/>
      <c r="EGA73" s="2"/>
      <c r="EGB73" s="2"/>
      <c r="EGC73" s="2"/>
      <c r="EGD73" s="2"/>
      <c r="EGE73" s="2"/>
      <c r="EGF73" s="2"/>
      <c r="EGG73" s="2"/>
      <c r="EGH73" s="2"/>
      <c r="EGI73" s="2"/>
      <c r="EGJ73" s="2"/>
      <c r="EGK73" s="2"/>
      <c r="EGL73" s="2"/>
      <c r="EGM73" s="2"/>
      <c r="EGN73" s="2"/>
      <c r="EGO73" s="2"/>
      <c r="EGP73" s="2"/>
      <c r="EGQ73" s="2"/>
      <c r="EGR73" s="2"/>
      <c r="EGS73" s="2"/>
      <c r="EGT73" s="2"/>
      <c r="EGU73" s="2"/>
      <c r="EGV73" s="2"/>
      <c r="EGW73" s="2"/>
      <c r="EGX73" s="2"/>
      <c r="EGY73" s="2"/>
      <c r="EGZ73" s="2"/>
      <c r="EHA73" s="2"/>
      <c r="EHB73" s="2"/>
      <c r="EHC73" s="2"/>
      <c r="EHD73" s="2"/>
      <c r="EHE73" s="2"/>
      <c r="EHF73" s="2"/>
      <c r="EHG73" s="2"/>
      <c r="EHH73" s="2"/>
      <c r="EHI73" s="2"/>
      <c r="EHJ73" s="2"/>
      <c r="EHK73" s="2"/>
      <c r="EHL73" s="2"/>
      <c r="EHM73" s="2"/>
      <c r="EHN73" s="2"/>
      <c r="EHO73" s="2"/>
      <c r="EHP73" s="2"/>
      <c r="EHQ73" s="2"/>
      <c r="EHR73" s="2"/>
      <c r="EHS73" s="2"/>
      <c r="EHT73" s="2"/>
      <c r="EHU73" s="2"/>
      <c r="EHV73" s="2"/>
      <c r="EHW73" s="2"/>
      <c r="EHX73" s="2"/>
      <c r="EHY73" s="2"/>
      <c r="EHZ73" s="2"/>
      <c r="EIA73" s="2"/>
      <c r="EIB73" s="2"/>
      <c r="EIC73" s="2"/>
      <c r="EID73" s="2"/>
      <c r="EIE73" s="2"/>
      <c r="EIF73" s="2"/>
      <c r="EIG73" s="2"/>
      <c r="EIH73" s="2"/>
      <c r="EII73" s="2"/>
      <c r="EIJ73" s="2"/>
      <c r="EIK73" s="2"/>
      <c r="EIL73" s="2"/>
      <c r="EIM73" s="2"/>
      <c r="EIN73" s="2"/>
      <c r="EIO73" s="2"/>
      <c r="EIP73" s="2"/>
      <c r="EIQ73" s="2"/>
      <c r="EIR73" s="2"/>
      <c r="EIS73" s="2"/>
      <c r="EIT73" s="2"/>
      <c r="EIU73" s="2"/>
      <c r="EIV73" s="2"/>
      <c r="EIW73" s="2"/>
      <c r="EIX73" s="2"/>
      <c r="EIY73" s="2"/>
      <c r="EIZ73" s="2"/>
      <c r="EJA73" s="2"/>
      <c r="EJB73" s="2"/>
      <c r="EJC73" s="2"/>
      <c r="EJD73" s="2"/>
      <c r="EJE73" s="2"/>
      <c r="EJF73" s="2"/>
      <c r="EJG73" s="2"/>
      <c r="EJH73" s="2"/>
      <c r="EJI73" s="2"/>
      <c r="EJJ73" s="2"/>
      <c r="EJK73" s="2"/>
      <c r="EJL73" s="2"/>
      <c r="EJM73" s="2"/>
      <c r="EJN73" s="2"/>
      <c r="EJO73" s="2"/>
      <c r="EJP73" s="2"/>
      <c r="EJQ73" s="2"/>
      <c r="EJR73" s="2"/>
      <c r="EJS73" s="2"/>
      <c r="EJT73" s="2"/>
      <c r="EJU73" s="2"/>
      <c r="EJV73" s="2"/>
      <c r="EJW73" s="2"/>
      <c r="EJX73" s="2"/>
      <c r="EJY73" s="2"/>
      <c r="EJZ73" s="2"/>
      <c r="EKA73" s="2"/>
      <c r="EKB73" s="2"/>
      <c r="EKC73" s="2"/>
      <c r="EKD73" s="2"/>
      <c r="EKE73" s="2"/>
      <c r="EKF73" s="2"/>
      <c r="EKG73" s="2"/>
      <c r="EKH73" s="2"/>
      <c r="EKI73" s="2"/>
      <c r="EKJ73" s="2"/>
      <c r="EKK73" s="2"/>
      <c r="EKL73" s="2"/>
      <c r="EKM73" s="2"/>
      <c r="EKN73" s="2"/>
      <c r="EKO73" s="2"/>
      <c r="EKP73" s="2"/>
      <c r="EKQ73" s="2"/>
      <c r="EKR73" s="2"/>
      <c r="EKS73" s="2"/>
      <c r="EKT73" s="2"/>
      <c r="EKU73" s="2"/>
      <c r="EKV73" s="2"/>
      <c r="EKW73" s="2"/>
      <c r="EKX73" s="2"/>
      <c r="EKY73" s="2"/>
      <c r="EKZ73" s="2"/>
      <c r="ELA73" s="2"/>
      <c r="ELB73" s="2"/>
      <c r="ELC73" s="2"/>
      <c r="ELD73" s="2"/>
      <c r="ELE73" s="2"/>
      <c r="ELF73" s="2"/>
      <c r="ELG73" s="2"/>
      <c r="ELH73" s="2"/>
      <c r="ELI73" s="2"/>
      <c r="ELJ73" s="2"/>
      <c r="ELK73" s="2"/>
      <c r="ELL73" s="2"/>
      <c r="ELM73" s="2"/>
      <c r="ELN73" s="2"/>
      <c r="ELO73" s="2"/>
      <c r="ELP73" s="2"/>
      <c r="ELQ73" s="2"/>
      <c r="ELR73" s="2"/>
      <c r="ELS73" s="2"/>
      <c r="ELT73" s="2"/>
      <c r="ELU73" s="2"/>
      <c r="ELV73" s="2"/>
      <c r="ELW73" s="2"/>
      <c r="ELX73" s="2"/>
      <c r="ELY73" s="2"/>
      <c r="ELZ73" s="2"/>
      <c r="EMA73" s="2"/>
      <c r="EMB73" s="2"/>
      <c r="EMC73" s="2"/>
      <c r="EMD73" s="2"/>
      <c r="EME73" s="2"/>
      <c r="EMF73" s="2"/>
      <c r="EMG73" s="2"/>
      <c r="EMH73" s="2"/>
      <c r="EMI73" s="2"/>
      <c r="EMJ73" s="2"/>
      <c r="EMK73" s="2"/>
      <c r="EML73" s="2"/>
      <c r="EMM73" s="2"/>
      <c r="EMN73" s="2"/>
      <c r="EMO73" s="2"/>
      <c r="EMP73" s="2"/>
      <c r="EMQ73" s="2"/>
      <c r="EMR73" s="2"/>
      <c r="EMS73" s="2"/>
      <c r="EMT73" s="2"/>
      <c r="EMU73" s="2"/>
      <c r="EMV73" s="2"/>
      <c r="EMW73" s="2"/>
      <c r="EMX73" s="2"/>
      <c r="EMY73" s="2"/>
      <c r="EMZ73" s="2"/>
      <c r="ENA73" s="2"/>
      <c r="ENB73" s="2"/>
      <c r="ENC73" s="2"/>
      <c r="END73" s="2"/>
      <c r="ENE73" s="2"/>
      <c r="ENF73" s="2"/>
      <c r="ENG73" s="2"/>
      <c r="ENH73" s="2"/>
      <c r="ENI73" s="2"/>
      <c r="ENJ73" s="2"/>
      <c r="ENK73" s="2"/>
      <c r="ENL73" s="2"/>
      <c r="ENM73" s="2"/>
      <c r="ENN73" s="2"/>
      <c r="ENO73" s="2"/>
      <c r="ENP73" s="2"/>
      <c r="ENQ73" s="2"/>
      <c r="ENR73" s="2"/>
      <c r="ENS73" s="2"/>
      <c r="ENT73" s="2"/>
      <c r="ENU73" s="2"/>
      <c r="ENV73" s="2"/>
      <c r="ENW73" s="2"/>
      <c r="ENX73" s="2"/>
      <c r="ENY73" s="2"/>
      <c r="ENZ73" s="2"/>
      <c r="EOA73" s="2"/>
      <c r="EOB73" s="2"/>
      <c r="EOC73" s="2"/>
      <c r="EOD73" s="2"/>
      <c r="EOE73" s="2"/>
      <c r="EOF73" s="2"/>
      <c r="EOG73" s="2"/>
      <c r="EOH73" s="2"/>
      <c r="EOI73" s="2"/>
      <c r="EOJ73" s="2"/>
      <c r="EOK73" s="2"/>
      <c r="EOL73" s="2"/>
      <c r="EOM73" s="2"/>
      <c r="EON73" s="2"/>
      <c r="EOO73" s="2"/>
      <c r="EOP73" s="2"/>
      <c r="EOQ73" s="2"/>
      <c r="EOR73" s="2"/>
      <c r="EOS73" s="2"/>
      <c r="EOT73" s="2"/>
      <c r="EOU73" s="2"/>
      <c r="EOV73" s="2"/>
      <c r="EOW73" s="2"/>
      <c r="EOX73" s="2"/>
      <c r="EOY73" s="2"/>
      <c r="EOZ73" s="2"/>
      <c r="EPA73" s="2"/>
      <c r="EPB73" s="2"/>
      <c r="EPC73" s="2"/>
      <c r="EPD73" s="2"/>
      <c r="EPE73" s="2"/>
      <c r="EPF73" s="2"/>
      <c r="EPG73" s="2"/>
      <c r="EPH73" s="2"/>
      <c r="EPI73" s="2"/>
      <c r="EPJ73" s="2"/>
      <c r="EPK73" s="2"/>
      <c r="EPL73" s="2"/>
      <c r="EPM73" s="2"/>
      <c r="EPN73" s="2"/>
      <c r="EPO73" s="2"/>
      <c r="EPP73" s="2"/>
      <c r="EPQ73" s="2"/>
      <c r="EPR73" s="2"/>
      <c r="EPS73" s="2"/>
      <c r="EPT73" s="2"/>
      <c r="EPU73" s="2"/>
      <c r="EPV73" s="2"/>
      <c r="EPW73" s="2"/>
      <c r="EPX73" s="2"/>
      <c r="EPY73" s="2"/>
      <c r="EPZ73" s="2"/>
      <c r="EQA73" s="2"/>
      <c r="EQB73" s="2"/>
      <c r="EQC73" s="2"/>
      <c r="EQD73" s="2"/>
      <c r="EQE73" s="2"/>
      <c r="EQF73" s="2"/>
      <c r="EQG73" s="2"/>
      <c r="EQH73" s="2"/>
      <c r="EQI73" s="2"/>
      <c r="EQJ73" s="2"/>
      <c r="EQK73" s="2"/>
      <c r="EQL73" s="2"/>
      <c r="EQM73" s="2"/>
      <c r="EQN73" s="2"/>
      <c r="EQO73" s="2"/>
      <c r="EQP73" s="2"/>
      <c r="EQQ73" s="2"/>
      <c r="EQR73" s="2"/>
      <c r="EQS73" s="2"/>
      <c r="EQT73" s="2"/>
      <c r="EQU73" s="2"/>
      <c r="EQV73" s="2"/>
      <c r="EQW73" s="2"/>
      <c r="EQX73" s="2"/>
      <c r="EQY73" s="2"/>
      <c r="EQZ73" s="2"/>
      <c r="ERA73" s="2"/>
      <c r="ERB73" s="2"/>
      <c r="ERC73" s="2"/>
      <c r="ERD73" s="2"/>
      <c r="ERE73" s="2"/>
      <c r="ERF73" s="2"/>
      <c r="ERG73" s="2"/>
      <c r="ERH73" s="2"/>
      <c r="ERI73" s="2"/>
      <c r="ERJ73" s="2"/>
      <c r="ERK73" s="2"/>
      <c r="ERL73" s="2"/>
      <c r="ERM73" s="2"/>
      <c r="ERN73" s="2"/>
      <c r="ERO73" s="2"/>
      <c r="ERP73" s="2"/>
      <c r="ERQ73" s="2"/>
      <c r="ERR73" s="2"/>
      <c r="ERS73" s="2"/>
      <c r="ERT73" s="2"/>
      <c r="ERU73" s="2"/>
      <c r="ERV73" s="2"/>
      <c r="ERW73" s="2"/>
      <c r="ERX73" s="2"/>
      <c r="ERY73" s="2"/>
      <c r="ERZ73" s="2"/>
      <c r="ESA73" s="2"/>
      <c r="ESB73" s="2"/>
      <c r="ESC73" s="2"/>
      <c r="ESD73" s="2"/>
      <c r="ESE73" s="2"/>
      <c r="ESF73" s="2"/>
      <c r="ESG73" s="2"/>
      <c r="ESH73" s="2"/>
      <c r="ESI73" s="2"/>
      <c r="ESJ73" s="2"/>
      <c r="ESK73" s="2"/>
      <c r="ESL73" s="2"/>
      <c r="ESM73" s="2"/>
      <c r="ESN73" s="2"/>
      <c r="ESO73" s="2"/>
      <c r="ESP73" s="2"/>
      <c r="ESQ73" s="2"/>
      <c r="ESR73" s="2"/>
      <c r="ESS73" s="2"/>
      <c r="EST73" s="2"/>
      <c r="ESU73" s="2"/>
      <c r="ESV73" s="2"/>
      <c r="ESW73" s="2"/>
      <c r="ESX73" s="2"/>
      <c r="ESY73" s="2"/>
      <c r="ESZ73" s="2"/>
      <c r="ETA73" s="2"/>
      <c r="ETB73" s="2"/>
      <c r="ETC73" s="2"/>
      <c r="ETD73" s="2"/>
      <c r="ETE73" s="2"/>
      <c r="ETF73" s="2"/>
      <c r="ETG73" s="2"/>
      <c r="ETH73" s="2"/>
      <c r="ETI73" s="2"/>
      <c r="ETJ73" s="2"/>
      <c r="ETK73" s="2"/>
      <c r="ETL73" s="2"/>
      <c r="ETM73" s="2"/>
      <c r="ETN73" s="2"/>
      <c r="ETO73" s="2"/>
      <c r="ETP73" s="2"/>
      <c r="ETQ73" s="2"/>
      <c r="ETR73" s="2"/>
      <c r="ETS73" s="2"/>
      <c r="ETT73" s="2"/>
      <c r="ETU73" s="2"/>
      <c r="ETV73" s="2"/>
      <c r="ETW73" s="2"/>
      <c r="ETX73" s="2"/>
      <c r="ETY73" s="2"/>
      <c r="ETZ73" s="2"/>
      <c r="EUA73" s="2"/>
      <c r="EUB73" s="2"/>
      <c r="EUC73" s="2"/>
      <c r="EUD73" s="2"/>
      <c r="EUE73" s="2"/>
      <c r="EUF73" s="2"/>
      <c r="EUG73" s="2"/>
      <c r="EUH73" s="2"/>
      <c r="EUI73" s="2"/>
      <c r="EUJ73" s="2"/>
      <c r="EUK73" s="2"/>
      <c r="EUL73" s="2"/>
      <c r="EUM73" s="2"/>
      <c r="EUN73" s="2"/>
      <c r="EUO73" s="2"/>
      <c r="EUP73" s="2"/>
      <c r="EUQ73" s="2"/>
      <c r="EUR73" s="2"/>
      <c r="EUS73" s="2"/>
      <c r="EUT73" s="2"/>
      <c r="EUU73" s="2"/>
      <c r="EUV73" s="2"/>
      <c r="EUW73" s="2"/>
      <c r="EUX73" s="2"/>
      <c r="EUY73" s="2"/>
      <c r="EUZ73" s="2"/>
      <c r="EVA73" s="2"/>
      <c r="EVB73" s="2"/>
      <c r="EVC73" s="2"/>
      <c r="EVD73" s="2"/>
      <c r="EVE73" s="2"/>
      <c r="EVF73" s="2"/>
      <c r="EVG73" s="2"/>
      <c r="EVH73" s="2"/>
      <c r="EVI73" s="2"/>
      <c r="EVJ73" s="2"/>
      <c r="EVK73" s="2"/>
      <c r="EVL73" s="2"/>
      <c r="EVM73" s="2"/>
      <c r="EVN73" s="2"/>
      <c r="EVO73" s="2"/>
      <c r="EVP73" s="2"/>
      <c r="EVQ73" s="2"/>
      <c r="EVR73" s="2"/>
      <c r="EVS73" s="2"/>
      <c r="EVT73" s="2"/>
      <c r="EVU73" s="2"/>
      <c r="EVV73" s="2"/>
      <c r="EVW73" s="2"/>
      <c r="EVX73" s="2"/>
      <c r="EVY73" s="2"/>
      <c r="EVZ73" s="2"/>
      <c r="EWA73" s="2"/>
      <c r="EWB73" s="2"/>
      <c r="EWC73" s="2"/>
      <c r="EWD73" s="2"/>
      <c r="EWE73" s="2"/>
      <c r="EWF73" s="2"/>
      <c r="EWG73" s="2"/>
      <c r="EWH73" s="2"/>
      <c r="EWI73" s="2"/>
      <c r="EWJ73" s="2"/>
      <c r="EWK73" s="2"/>
      <c r="EWL73" s="2"/>
      <c r="EWM73" s="2"/>
      <c r="EWN73" s="2"/>
      <c r="EWO73" s="2"/>
      <c r="EWP73" s="2"/>
      <c r="EWQ73" s="2"/>
      <c r="EWR73" s="2"/>
      <c r="EWS73" s="2"/>
      <c r="EWT73" s="2"/>
      <c r="EWU73" s="2"/>
      <c r="EWV73" s="2"/>
      <c r="EWW73" s="2"/>
      <c r="EWX73" s="2"/>
      <c r="EWY73" s="2"/>
      <c r="EWZ73" s="2"/>
      <c r="EXA73" s="2"/>
      <c r="EXB73" s="2"/>
      <c r="EXC73" s="2"/>
      <c r="EXD73" s="2"/>
      <c r="EXE73" s="2"/>
      <c r="EXF73" s="2"/>
      <c r="EXG73" s="2"/>
      <c r="EXH73" s="2"/>
      <c r="EXI73" s="2"/>
      <c r="EXJ73" s="2"/>
      <c r="EXK73" s="2"/>
      <c r="EXL73" s="2"/>
      <c r="EXM73" s="2"/>
      <c r="EXN73" s="2"/>
      <c r="EXO73" s="2"/>
      <c r="EXP73" s="2"/>
      <c r="EXQ73" s="2"/>
      <c r="EXR73" s="2"/>
      <c r="EXS73" s="2"/>
      <c r="EXT73" s="2"/>
      <c r="EXU73" s="2"/>
      <c r="EXV73" s="2"/>
      <c r="EXW73" s="2"/>
      <c r="EXX73" s="2"/>
      <c r="EXY73" s="2"/>
      <c r="EXZ73" s="2"/>
      <c r="EYA73" s="2"/>
      <c r="EYB73" s="2"/>
      <c r="EYC73" s="2"/>
      <c r="EYD73" s="2"/>
      <c r="EYE73" s="2"/>
      <c r="EYF73" s="2"/>
      <c r="EYG73" s="2"/>
      <c r="EYH73" s="2"/>
      <c r="EYI73" s="2"/>
      <c r="EYJ73" s="2"/>
      <c r="EYK73" s="2"/>
      <c r="EYL73" s="2"/>
      <c r="EYM73" s="2"/>
      <c r="EYN73" s="2"/>
      <c r="EYO73" s="2"/>
      <c r="EYP73" s="2"/>
      <c r="EYQ73" s="2"/>
      <c r="EYR73" s="2"/>
      <c r="EYS73" s="2"/>
      <c r="EYT73" s="2"/>
      <c r="EYU73" s="2"/>
      <c r="EYV73" s="2"/>
      <c r="EYW73" s="2"/>
      <c r="EYX73" s="2"/>
      <c r="EYY73" s="2"/>
      <c r="EYZ73" s="2"/>
      <c r="EZA73" s="2"/>
      <c r="EZB73" s="2"/>
      <c r="EZC73" s="2"/>
      <c r="EZD73" s="2"/>
      <c r="EZE73" s="2"/>
      <c r="EZF73" s="2"/>
      <c r="EZG73" s="2"/>
      <c r="EZH73" s="2"/>
      <c r="EZI73" s="2"/>
      <c r="EZJ73" s="2"/>
      <c r="EZK73" s="2"/>
      <c r="EZL73" s="2"/>
      <c r="EZM73" s="2"/>
      <c r="EZN73" s="2"/>
      <c r="EZO73" s="2"/>
      <c r="EZP73" s="2"/>
      <c r="EZQ73" s="2"/>
      <c r="EZR73" s="2"/>
      <c r="EZS73" s="2"/>
      <c r="EZT73" s="2"/>
      <c r="EZU73" s="2"/>
      <c r="EZV73" s="2"/>
      <c r="EZW73" s="2"/>
      <c r="EZX73" s="2"/>
      <c r="EZY73" s="2"/>
      <c r="EZZ73" s="2"/>
      <c r="FAA73" s="2"/>
      <c r="FAB73" s="2"/>
      <c r="FAC73" s="2"/>
      <c r="FAD73" s="2"/>
      <c r="FAE73" s="2"/>
      <c r="FAF73" s="2"/>
      <c r="FAG73" s="2"/>
      <c r="FAH73" s="2"/>
      <c r="FAI73" s="2"/>
      <c r="FAJ73" s="2"/>
      <c r="FAK73" s="2"/>
      <c r="FAL73" s="2"/>
      <c r="FAM73" s="2"/>
      <c r="FAN73" s="2"/>
      <c r="FAO73" s="2"/>
      <c r="FAP73" s="2"/>
      <c r="FAQ73" s="2"/>
      <c r="FAR73" s="2"/>
      <c r="FAS73" s="2"/>
      <c r="FAT73" s="2"/>
      <c r="FAU73" s="2"/>
      <c r="FAV73" s="2"/>
      <c r="FAW73" s="2"/>
      <c r="FAX73" s="2"/>
      <c r="FAY73" s="2"/>
      <c r="FAZ73" s="2"/>
      <c r="FBA73" s="2"/>
      <c r="FBB73" s="2"/>
      <c r="FBC73" s="2"/>
      <c r="FBD73" s="2"/>
      <c r="FBE73" s="2"/>
      <c r="FBF73" s="2"/>
      <c r="FBG73" s="2"/>
      <c r="FBH73" s="2"/>
      <c r="FBI73" s="2"/>
      <c r="FBJ73" s="2"/>
      <c r="FBK73" s="2"/>
      <c r="FBL73" s="2"/>
      <c r="FBM73" s="2"/>
      <c r="FBN73" s="2"/>
      <c r="FBO73" s="2"/>
      <c r="FBP73" s="2"/>
      <c r="FBQ73" s="2"/>
      <c r="FBR73" s="2"/>
      <c r="FBS73" s="2"/>
      <c r="FBT73" s="2"/>
      <c r="FBU73" s="2"/>
      <c r="FBV73" s="2"/>
      <c r="FBW73" s="2"/>
      <c r="FBX73" s="2"/>
      <c r="FBY73" s="2"/>
      <c r="FBZ73" s="2"/>
      <c r="FCA73" s="2"/>
      <c r="FCB73" s="2"/>
      <c r="FCC73" s="2"/>
      <c r="FCD73" s="2"/>
      <c r="FCE73" s="2"/>
      <c r="FCF73" s="2"/>
      <c r="FCG73" s="2"/>
      <c r="FCH73" s="2"/>
      <c r="FCI73" s="2"/>
      <c r="FCJ73" s="2"/>
      <c r="FCK73" s="2"/>
      <c r="FCL73" s="2"/>
      <c r="FCM73" s="2"/>
      <c r="FCN73" s="2"/>
      <c r="FCO73" s="2"/>
      <c r="FCP73" s="2"/>
      <c r="FCQ73" s="2"/>
      <c r="FCR73" s="2"/>
      <c r="FCS73" s="2"/>
      <c r="FCT73" s="2"/>
      <c r="FCU73" s="2"/>
      <c r="FCV73" s="2"/>
      <c r="FCW73" s="2"/>
      <c r="FCX73" s="2"/>
      <c r="FCY73" s="2"/>
      <c r="FCZ73" s="2"/>
      <c r="FDA73" s="2"/>
      <c r="FDB73" s="2"/>
      <c r="FDC73" s="2"/>
      <c r="FDD73" s="2"/>
      <c r="FDE73" s="2"/>
      <c r="FDF73" s="2"/>
      <c r="FDG73" s="2"/>
      <c r="FDH73" s="2"/>
      <c r="FDI73" s="2"/>
      <c r="FDJ73" s="2"/>
      <c r="FDK73" s="2"/>
      <c r="FDL73" s="2"/>
      <c r="FDM73" s="2"/>
      <c r="FDN73" s="2"/>
      <c r="FDO73" s="2"/>
      <c r="FDP73" s="2"/>
      <c r="FDQ73" s="2"/>
      <c r="FDR73" s="2"/>
      <c r="FDS73" s="2"/>
      <c r="FDT73" s="2"/>
      <c r="FDU73" s="2"/>
      <c r="FDV73" s="2"/>
      <c r="FDW73" s="2"/>
      <c r="FDX73" s="2"/>
      <c r="FDY73" s="2"/>
      <c r="FDZ73" s="2"/>
      <c r="FEA73" s="2"/>
      <c r="FEB73" s="2"/>
      <c r="FEC73" s="2"/>
      <c r="FED73" s="2"/>
      <c r="FEE73" s="2"/>
      <c r="FEF73" s="2"/>
      <c r="FEG73" s="2"/>
      <c r="FEH73" s="2"/>
      <c r="FEI73" s="2"/>
      <c r="FEJ73" s="2"/>
      <c r="FEK73" s="2"/>
      <c r="FEL73" s="2"/>
      <c r="FEM73" s="2"/>
      <c r="FEN73" s="2"/>
      <c r="FEO73" s="2"/>
      <c r="FEP73" s="2"/>
      <c r="FEQ73" s="2"/>
      <c r="FER73" s="2"/>
      <c r="FES73" s="2"/>
      <c r="FET73" s="2"/>
      <c r="FEU73" s="2"/>
      <c r="FEV73" s="2"/>
      <c r="FEW73" s="2"/>
      <c r="FEX73" s="2"/>
      <c r="FEY73" s="2"/>
      <c r="FEZ73" s="2"/>
      <c r="FFA73" s="2"/>
      <c r="FFB73" s="2"/>
      <c r="FFC73" s="2"/>
      <c r="FFD73" s="2"/>
      <c r="FFE73" s="2"/>
      <c r="FFF73" s="2"/>
      <c r="FFG73" s="2"/>
      <c r="FFH73" s="2"/>
      <c r="FFI73" s="2"/>
      <c r="FFJ73" s="2"/>
      <c r="FFK73" s="2"/>
      <c r="FFL73" s="2"/>
      <c r="FFM73" s="2"/>
      <c r="FFN73" s="2"/>
      <c r="FFO73" s="2"/>
      <c r="FFP73" s="2"/>
      <c r="FFQ73" s="2"/>
      <c r="FFR73" s="2"/>
      <c r="FFS73" s="2"/>
      <c r="FFT73" s="2"/>
      <c r="FFU73" s="2"/>
      <c r="FFV73" s="2"/>
      <c r="FFW73" s="2"/>
      <c r="FFX73" s="2"/>
      <c r="FFY73" s="2"/>
      <c r="FFZ73" s="2"/>
      <c r="FGA73" s="2"/>
      <c r="FGB73" s="2"/>
      <c r="FGC73" s="2"/>
      <c r="FGD73" s="2"/>
      <c r="FGE73" s="2"/>
      <c r="FGF73" s="2"/>
      <c r="FGG73" s="2"/>
      <c r="FGH73" s="2"/>
      <c r="FGI73" s="2"/>
      <c r="FGJ73" s="2"/>
      <c r="FGK73" s="2"/>
      <c r="FGL73" s="2"/>
      <c r="FGM73" s="2"/>
      <c r="FGN73" s="2"/>
      <c r="FGO73" s="2"/>
      <c r="FGP73" s="2"/>
      <c r="FGQ73" s="2"/>
      <c r="FGR73" s="2"/>
      <c r="FGS73" s="2"/>
      <c r="FGT73" s="2"/>
      <c r="FGU73" s="2"/>
      <c r="FGV73" s="2"/>
      <c r="FGW73" s="2"/>
      <c r="FGX73" s="2"/>
      <c r="FGY73" s="2"/>
      <c r="FGZ73" s="2"/>
      <c r="FHA73" s="2"/>
      <c r="FHB73" s="2"/>
      <c r="FHC73" s="2"/>
      <c r="FHD73" s="2"/>
      <c r="FHE73" s="2"/>
      <c r="FHF73" s="2"/>
      <c r="FHG73" s="2"/>
      <c r="FHH73" s="2"/>
      <c r="FHI73" s="2"/>
      <c r="FHJ73" s="2"/>
      <c r="FHK73" s="2"/>
      <c r="FHL73" s="2"/>
      <c r="FHM73" s="2"/>
      <c r="FHN73" s="2"/>
      <c r="FHO73" s="2"/>
      <c r="FHP73" s="2"/>
      <c r="FHQ73" s="2"/>
      <c r="FHR73" s="2"/>
      <c r="FHS73" s="2"/>
      <c r="FHT73" s="2"/>
      <c r="FHU73" s="2"/>
      <c r="FHV73" s="2"/>
      <c r="FHW73" s="2"/>
      <c r="FHX73" s="2"/>
      <c r="FHY73" s="2"/>
      <c r="FHZ73" s="2"/>
      <c r="FIA73" s="2"/>
      <c r="FIB73" s="2"/>
      <c r="FIC73" s="2"/>
      <c r="FID73" s="2"/>
      <c r="FIE73" s="2"/>
      <c r="FIF73" s="2"/>
      <c r="FIG73" s="2"/>
      <c r="FIH73" s="2"/>
      <c r="FII73" s="2"/>
      <c r="FIJ73" s="2"/>
      <c r="FIK73" s="2"/>
      <c r="FIL73" s="2"/>
      <c r="FIM73" s="2"/>
      <c r="FIN73" s="2"/>
      <c r="FIO73" s="2"/>
      <c r="FIP73" s="2"/>
      <c r="FIQ73" s="2"/>
      <c r="FIR73" s="2"/>
      <c r="FIS73" s="2"/>
      <c r="FIT73" s="2"/>
      <c r="FIU73" s="2"/>
      <c r="FIV73" s="2"/>
      <c r="FIW73" s="2"/>
      <c r="FIX73" s="2"/>
      <c r="FIY73" s="2"/>
      <c r="FIZ73" s="2"/>
      <c r="FJA73" s="2"/>
      <c r="FJB73" s="2"/>
      <c r="FJC73" s="2"/>
      <c r="FJD73" s="2"/>
      <c r="FJE73" s="2"/>
      <c r="FJF73" s="2"/>
      <c r="FJG73" s="2"/>
      <c r="FJH73" s="2"/>
      <c r="FJI73" s="2"/>
      <c r="FJJ73" s="2"/>
      <c r="FJK73" s="2"/>
      <c r="FJL73" s="2"/>
      <c r="FJM73" s="2"/>
      <c r="FJN73" s="2"/>
      <c r="FJO73" s="2"/>
      <c r="FJP73" s="2"/>
      <c r="FJQ73" s="2"/>
      <c r="FJR73" s="2"/>
      <c r="FJS73" s="2"/>
      <c r="FJT73" s="2"/>
      <c r="FJU73" s="2"/>
      <c r="FJV73" s="2"/>
      <c r="FJW73" s="2"/>
      <c r="FJX73" s="2"/>
      <c r="FJY73" s="2"/>
      <c r="FJZ73" s="2"/>
      <c r="FKA73" s="2"/>
      <c r="FKB73" s="2"/>
      <c r="FKC73" s="2"/>
      <c r="FKD73" s="2"/>
      <c r="FKE73" s="2"/>
      <c r="FKF73" s="2"/>
      <c r="FKG73" s="2"/>
      <c r="FKH73" s="2"/>
      <c r="FKI73" s="2"/>
      <c r="FKJ73" s="2"/>
      <c r="FKK73" s="2"/>
      <c r="FKL73" s="2"/>
      <c r="FKM73" s="2"/>
      <c r="FKN73" s="2"/>
      <c r="FKO73" s="2"/>
      <c r="FKP73" s="2"/>
      <c r="FKQ73" s="2"/>
      <c r="FKR73" s="2"/>
      <c r="FKS73" s="2"/>
      <c r="FKT73" s="2"/>
      <c r="FKU73" s="2"/>
      <c r="FKV73" s="2"/>
      <c r="FKW73" s="2"/>
      <c r="FKX73" s="2"/>
      <c r="FKY73" s="2"/>
      <c r="FKZ73" s="2"/>
      <c r="FLA73" s="2"/>
      <c r="FLB73" s="2"/>
      <c r="FLC73" s="2"/>
      <c r="FLD73" s="2"/>
      <c r="FLE73" s="2"/>
      <c r="FLF73" s="2"/>
      <c r="FLG73" s="2"/>
      <c r="FLH73" s="2"/>
      <c r="FLI73" s="2"/>
      <c r="FLJ73" s="2"/>
      <c r="FLK73" s="2"/>
      <c r="FLL73" s="2"/>
      <c r="FLM73" s="2"/>
      <c r="FLN73" s="2"/>
      <c r="FLO73" s="2"/>
      <c r="FLP73" s="2"/>
      <c r="FLQ73" s="2"/>
      <c r="FLR73" s="2"/>
      <c r="FLS73" s="2"/>
      <c r="FLT73" s="2"/>
      <c r="FLU73" s="2"/>
      <c r="FLV73" s="2"/>
      <c r="FLW73" s="2"/>
      <c r="FLX73" s="2"/>
      <c r="FLY73" s="2"/>
      <c r="FLZ73" s="2"/>
      <c r="FMA73" s="2"/>
      <c r="FMB73" s="2"/>
      <c r="FMC73" s="2"/>
      <c r="FMD73" s="2"/>
      <c r="FME73" s="2"/>
      <c r="FMF73" s="2"/>
      <c r="FMG73" s="2"/>
      <c r="FMH73" s="2"/>
      <c r="FMI73" s="2"/>
      <c r="FMJ73" s="2"/>
      <c r="FMK73" s="2"/>
      <c r="FML73" s="2"/>
      <c r="FMM73" s="2"/>
      <c r="FMN73" s="2"/>
      <c r="FMO73" s="2"/>
      <c r="FMP73" s="2"/>
      <c r="FMQ73" s="2"/>
      <c r="FMR73" s="2"/>
      <c r="FMS73" s="2"/>
      <c r="FMT73" s="2"/>
      <c r="FMU73" s="2"/>
      <c r="FMV73" s="2"/>
      <c r="FMW73" s="2"/>
      <c r="FMX73" s="2"/>
      <c r="FMY73" s="2"/>
      <c r="FMZ73" s="2"/>
      <c r="FNA73" s="2"/>
      <c r="FNB73" s="2"/>
      <c r="FNC73" s="2"/>
      <c r="FND73" s="2"/>
      <c r="FNE73" s="2"/>
      <c r="FNF73" s="2"/>
      <c r="FNG73" s="2"/>
      <c r="FNH73" s="2"/>
      <c r="FNI73" s="2"/>
      <c r="FNJ73" s="2"/>
      <c r="FNK73" s="2"/>
      <c r="FNL73" s="2"/>
      <c r="FNM73" s="2"/>
      <c r="FNN73" s="2"/>
      <c r="FNO73" s="2"/>
      <c r="FNP73" s="2"/>
      <c r="FNQ73" s="2"/>
      <c r="FNR73" s="2"/>
      <c r="FNS73" s="2"/>
      <c r="FNT73" s="2"/>
      <c r="FNU73" s="2"/>
      <c r="FNV73" s="2"/>
      <c r="FNW73" s="2"/>
      <c r="FNX73" s="2"/>
      <c r="FNY73" s="2"/>
      <c r="FNZ73" s="2"/>
      <c r="FOA73" s="2"/>
      <c r="FOB73" s="2"/>
      <c r="FOC73" s="2"/>
      <c r="FOD73" s="2"/>
      <c r="FOE73" s="2"/>
      <c r="FOF73" s="2"/>
      <c r="FOG73" s="2"/>
      <c r="FOH73" s="2"/>
      <c r="FOI73" s="2"/>
      <c r="FOJ73" s="2"/>
      <c r="FOK73" s="2"/>
      <c r="FOL73" s="2"/>
      <c r="FOM73" s="2"/>
      <c r="FON73" s="2"/>
      <c r="FOO73" s="2"/>
      <c r="FOP73" s="2"/>
      <c r="FOQ73" s="2"/>
      <c r="FOR73" s="2"/>
      <c r="FOS73" s="2"/>
      <c r="FOT73" s="2"/>
      <c r="FOU73" s="2"/>
      <c r="FOV73" s="2"/>
      <c r="FOW73" s="2"/>
      <c r="FOX73" s="2"/>
      <c r="FOY73" s="2"/>
      <c r="FOZ73" s="2"/>
      <c r="FPA73" s="2"/>
      <c r="FPB73" s="2"/>
      <c r="FPC73" s="2"/>
      <c r="FPD73" s="2"/>
      <c r="FPE73" s="2"/>
      <c r="FPF73" s="2"/>
      <c r="FPG73" s="2"/>
      <c r="FPH73" s="2"/>
      <c r="FPI73" s="2"/>
      <c r="FPJ73" s="2"/>
      <c r="FPK73" s="2"/>
      <c r="FPL73" s="2"/>
      <c r="FPM73" s="2"/>
      <c r="FPN73" s="2"/>
      <c r="FPO73" s="2"/>
      <c r="FPP73" s="2"/>
      <c r="FPQ73" s="2"/>
      <c r="FPR73" s="2"/>
      <c r="FPS73" s="2"/>
      <c r="FPT73" s="2"/>
      <c r="FPU73" s="2"/>
      <c r="FPV73" s="2"/>
      <c r="FPW73" s="2"/>
      <c r="FPX73" s="2"/>
      <c r="FPY73" s="2"/>
      <c r="FPZ73" s="2"/>
      <c r="FQA73" s="2"/>
      <c r="FQB73" s="2"/>
      <c r="FQC73" s="2"/>
      <c r="FQD73" s="2"/>
      <c r="FQE73" s="2"/>
      <c r="FQF73" s="2"/>
      <c r="FQG73" s="2"/>
      <c r="FQH73" s="2"/>
      <c r="FQI73" s="2"/>
      <c r="FQJ73" s="2"/>
      <c r="FQK73" s="2"/>
      <c r="FQL73" s="2"/>
      <c r="FQM73" s="2"/>
      <c r="FQN73" s="2"/>
      <c r="FQO73" s="2"/>
      <c r="FQP73" s="2"/>
      <c r="FQQ73" s="2"/>
      <c r="FQR73" s="2"/>
      <c r="FQS73" s="2"/>
      <c r="FQT73" s="2"/>
      <c r="FQU73" s="2"/>
      <c r="FQV73" s="2"/>
      <c r="FQW73" s="2"/>
      <c r="FQX73" s="2"/>
      <c r="FQY73" s="2"/>
      <c r="FQZ73" s="2"/>
      <c r="FRA73" s="2"/>
      <c r="FRB73" s="2"/>
      <c r="FRC73" s="2"/>
      <c r="FRD73" s="2"/>
      <c r="FRE73" s="2"/>
      <c r="FRF73" s="2"/>
      <c r="FRG73" s="2"/>
      <c r="FRH73" s="2"/>
      <c r="FRI73" s="2"/>
      <c r="FRJ73" s="2"/>
      <c r="FRK73" s="2"/>
      <c r="FRL73" s="2"/>
      <c r="FRM73" s="2"/>
      <c r="FRN73" s="2"/>
      <c r="FRO73" s="2"/>
      <c r="FRP73" s="2"/>
      <c r="FRQ73" s="2"/>
      <c r="FRR73" s="2"/>
      <c r="FRS73" s="2"/>
      <c r="FRT73" s="2"/>
      <c r="FRU73" s="2"/>
      <c r="FRV73" s="2"/>
      <c r="FRW73" s="2"/>
      <c r="FRX73" s="2"/>
      <c r="FRY73" s="2"/>
      <c r="FRZ73" s="2"/>
      <c r="FSA73" s="2"/>
      <c r="FSB73" s="2"/>
      <c r="FSC73" s="2"/>
      <c r="FSD73" s="2"/>
      <c r="FSE73" s="2"/>
      <c r="FSF73" s="2"/>
      <c r="FSG73" s="2"/>
      <c r="FSH73" s="2"/>
      <c r="FSI73" s="2"/>
      <c r="FSJ73" s="2"/>
      <c r="FSK73" s="2"/>
      <c r="FSL73" s="2"/>
      <c r="FSM73" s="2"/>
      <c r="FSN73" s="2"/>
      <c r="FSO73" s="2"/>
      <c r="FSP73" s="2"/>
      <c r="FSQ73" s="2"/>
      <c r="FSR73" s="2"/>
      <c r="FSS73" s="2"/>
      <c r="FST73" s="2"/>
      <c r="FSU73" s="2"/>
      <c r="FSV73" s="2"/>
      <c r="FSW73" s="2"/>
      <c r="FSX73" s="2"/>
      <c r="FSY73" s="2"/>
      <c r="FSZ73" s="2"/>
      <c r="FTA73" s="2"/>
      <c r="FTB73" s="2"/>
      <c r="FTC73" s="2"/>
      <c r="FTD73" s="2"/>
      <c r="FTE73" s="2"/>
      <c r="FTF73" s="2"/>
      <c r="FTG73" s="2"/>
      <c r="FTH73" s="2"/>
      <c r="FTI73" s="2"/>
      <c r="FTJ73" s="2"/>
      <c r="FTK73" s="2"/>
      <c r="FTL73" s="2"/>
      <c r="FTM73" s="2"/>
      <c r="FTN73" s="2"/>
      <c r="FTO73" s="2"/>
      <c r="FTP73" s="2"/>
      <c r="FTQ73" s="2"/>
      <c r="FTR73" s="2"/>
      <c r="FTS73" s="2"/>
      <c r="FTT73" s="2"/>
      <c r="FTU73" s="2"/>
      <c r="FTV73" s="2"/>
      <c r="FTW73" s="2"/>
      <c r="FTX73" s="2"/>
      <c r="FTY73" s="2"/>
      <c r="FTZ73" s="2"/>
      <c r="FUA73" s="2"/>
      <c r="FUB73" s="2"/>
      <c r="FUC73" s="2"/>
      <c r="FUD73" s="2"/>
      <c r="FUE73" s="2"/>
      <c r="FUF73" s="2"/>
      <c r="FUG73" s="2"/>
      <c r="FUH73" s="2"/>
      <c r="FUI73" s="2"/>
      <c r="FUJ73" s="2"/>
      <c r="FUK73" s="2"/>
      <c r="FUL73" s="2"/>
      <c r="FUM73" s="2"/>
      <c r="FUN73" s="2"/>
      <c r="FUO73" s="2"/>
      <c r="FUP73" s="2"/>
      <c r="FUQ73" s="2"/>
      <c r="FUR73" s="2"/>
      <c r="FUS73" s="2"/>
      <c r="FUT73" s="2"/>
      <c r="FUU73" s="2"/>
      <c r="FUV73" s="2"/>
      <c r="FUW73" s="2"/>
      <c r="FUX73" s="2"/>
      <c r="FUY73" s="2"/>
      <c r="FUZ73" s="2"/>
      <c r="FVA73" s="2"/>
      <c r="FVB73" s="2"/>
      <c r="FVC73" s="2"/>
      <c r="FVD73" s="2"/>
      <c r="FVE73" s="2"/>
      <c r="FVF73" s="2"/>
      <c r="FVG73" s="2"/>
      <c r="FVH73" s="2"/>
      <c r="FVI73" s="2"/>
      <c r="FVJ73" s="2"/>
      <c r="FVK73" s="2"/>
      <c r="FVL73" s="2"/>
      <c r="FVM73" s="2"/>
      <c r="FVN73" s="2"/>
      <c r="FVO73" s="2"/>
      <c r="FVP73" s="2"/>
      <c r="FVQ73" s="2"/>
      <c r="FVR73" s="2"/>
      <c r="FVS73" s="2"/>
      <c r="FVT73" s="2"/>
      <c r="FVU73" s="2"/>
      <c r="FVV73" s="2"/>
      <c r="FVW73" s="2"/>
      <c r="FVX73" s="2"/>
      <c r="FVY73" s="2"/>
      <c r="FVZ73" s="2"/>
      <c r="FWA73" s="2"/>
      <c r="FWB73" s="2"/>
      <c r="FWC73" s="2"/>
      <c r="FWD73" s="2"/>
      <c r="FWE73" s="2"/>
      <c r="FWF73" s="2"/>
      <c r="FWG73" s="2"/>
      <c r="FWH73" s="2"/>
      <c r="FWI73" s="2"/>
      <c r="FWJ73" s="2"/>
      <c r="FWK73" s="2"/>
      <c r="FWL73" s="2"/>
      <c r="FWM73" s="2"/>
      <c r="FWN73" s="2"/>
      <c r="FWO73" s="2"/>
      <c r="FWP73" s="2"/>
      <c r="FWQ73" s="2"/>
      <c r="FWR73" s="2"/>
      <c r="FWS73" s="2"/>
      <c r="FWT73" s="2"/>
      <c r="FWU73" s="2"/>
      <c r="FWV73" s="2"/>
      <c r="FWW73" s="2"/>
      <c r="FWX73" s="2"/>
      <c r="FWY73" s="2"/>
      <c r="FWZ73" s="2"/>
      <c r="FXA73" s="2"/>
      <c r="FXB73" s="2"/>
      <c r="FXC73" s="2"/>
      <c r="FXD73" s="2"/>
      <c r="FXE73" s="2"/>
      <c r="FXF73" s="2"/>
      <c r="FXG73" s="2"/>
      <c r="FXH73" s="2"/>
      <c r="FXI73" s="2"/>
      <c r="FXJ73" s="2"/>
      <c r="FXK73" s="2"/>
      <c r="FXL73" s="2"/>
      <c r="FXM73" s="2"/>
      <c r="FXN73" s="2"/>
      <c r="FXO73" s="2"/>
      <c r="FXP73" s="2"/>
      <c r="FXQ73" s="2"/>
      <c r="FXR73" s="2"/>
      <c r="FXS73" s="2"/>
      <c r="FXT73" s="2"/>
      <c r="FXU73" s="2"/>
      <c r="FXV73" s="2"/>
      <c r="FXW73" s="2"/>
      <c r="FXX73" s="2"/>
      <c r="FXY73" s="2"/>
      <c r="FXZ73" s="2"/>
      <c r="FYA73" s="2"/>
      <c r="FYB73" s="2"/>
      <c r="FYC73" s="2"/>
      <c r="FYD73" s="2"/>
      <c r="FYE73" s="2"/>
      <c r="FYF73" s="2"/>
      <c r="FYG73" s="2"/>
      <c r="FYH73" s="2"/>
      <c r="FYI73" s="2"/>
      <c r="FYJ73" s="2"/>
      <c r="FYK73" s="2"/>
      <c r="FYL73" s="2"/>
      <c r="FYM73" s="2"/>
      <c r="FYN73" s="2"/>
      <c r="FYO73" s="2"/>
      <c r="FYP73" s="2"/>
      <c r="FYQ73" s="2"/>
      <c r="FYR73" s="2"/>
      <c r="FYS73" s="2"/>
      <c r="FYT73" s="2"/>
      <c r="FYU73" s="2"/>
      <c r="FYV73" s="2"/>
      <c r="FYW73" s="2"/>
      <c r="FYX73" s="2"/>
      <c r="FYY73" s="2"/>
      <c r="FYZ73" s="2"/>
      <c r="FZA73" s="2"/>
      <c r="FZB73" s="2"/>
      <c r="FZC73" s="2"/>
      <c r="FZD73" s="2"/>
      <c r="FZE73" s="2"/>
      <c r="FZF73" s="2"/>
      <c r="FZG73" s="2"/>
      <c r="FZH73" s="2"/>
      <c r="FZI73" s="2"/>
      <c r="FZJ73" s="2"/>
      <c r="FZK73" s="2"/>
      <c r="FZL73" s="2"/>
      <c r="FZM73" s="2"/>
      <c r="FZN73" s="2"/>
      <c r="FZO73" s="2"/>
      <c r="FZP73" s="2"/>
      <c r="FZQ73" s="2"/>
      <c r="FZR73" s="2"/>
      <c r="FZS73" s="2"/>
      <c r="FZT73" s="2"/>
      <c r="FZU73" s="2"/>
      <c r="FZV73" s="2"/>
      <c r="FZW73" s="2"/>
      <c r="FZX73" s="2"/>
      <c r="FZY73" s="2"/>
      <c r="FZZ73" s="2"/>
      <c r="GAA73" s="2"/>
      <c r="GAB73" s="2"/>
      <c r="GAC73" s="2"/>
      <c r="GAD73" s="2"/>
      <c r="GAE73" s="2"/>
      <c r="GAF73" s="2"/>
      <c r="GAG73" s="2"/>
      <c r="GAH73" s="2"/>
      <c r="GAI73" s="2"/>
      <c r="GAJ73" s="2"/>
      <c r="GAK73" s="2"/>
      <c r="GAL73" s="2"/>
      <c r="GAM73" s="2"/>
      <c r="GAN73" s="2"/>
      <c r="GAO73" s="2"/>
      <c r="GAP73" s="2"/>
      <c r="GAQ73" s="2"/>
      <c r="GAR73" s="2"/>
      <c r="GAS73" s="2"/>
      <c r="GAT73" s="2"/>
      <c r="GAU73" s="2"/>
      <c r="GAV73" s="2"/>
      <c r="GAW73" s="2"/>
      <c r="GAX73" s="2"/>
      <c r="GAY73" s="2"/>
      <c r="GAZ73" s="2"/>
      <c r="GBA73" s="2"/>
      <c r="GBB73" s="2"/>
      <c r="GBC73" s="2"/>
      <c r="GBD73" s="2"/>
      <c r="GBE73" s="2"/>
      <c r="GBF73" s="2"/>
      <c r="GBG73" s="2"/>
      <c r="GBH73" s="2"/>
      <c r="GBI73" s="2"/>
      <c r="GBJ73" s="2"/>
      <c r="GBK73" s="2"/>
      <c r="GBL73" s="2"/>
      <c r="GBM73" s="2"/>
      <c r="GBN73" s="2"/>
      <c r="GBO73" s="2"/>
      <c r="GBP73" s="2"/>
      <c r="GBQ73" s="2"/>
      <c r="GBR73" s="2"/>
      <c r="GBS73" s="2"/>
      <c r="GBT73" s="2"/>
      <c r="GBU73" s="2"/>
      <c r="GBV73" s="2"/>
      <c r="GBW73" s="2"/>
      <c r="GBX73" s="2"/>
      <c r="GBY73" s="2"/>
      <c r="GBZ73" s="2"/>
      <c r="GCA73" s="2"/>
      <c r="GCB73" s="2"/>
      <c r="GCC73" s="2"/>
      <c r="GCD73" s="2"/>
      <c r="GCE73" s="2"/>
      <c r="GCF73" s="2"/>
      <c r="GCG73" s="2"/>
      <c r="GCH73" s="2"/>
      <c r="GCI73" s="2"/>
      <c r="GCJ73" s="2"/>
      <c r="GCK73" s="2"/>
      <c r="GCL73" s="2"/>
      <c r="GCM73" s="2"/>
      <c r="GCN73" s="2"/>
      <c r="GCO73" s="2"/>
      <c r="GCP73" s="2"/>
      <c r="GCQ73" s="2"/>
      <c r="GCR73" s="2"/>
      <c r="GCS73" s="2"/>
      <c r="GCT73" s="2"/>
      <c r="GCU73" s="2"/>
      <c r="GCV73" s="2"/>
      <c r="GCW73" s="2"/>
      <c r="GCX73" s="2"/>
      <c r="GCY73" s="2"/>
      <c r="GCZ73" s="2"/>
      <c r="GDA73" s="2"/>
      <c r="GDB73" s="2"/>
      <c r="GDC73" s="2"/>
      <c r="GDD73" s="2"/>
      <c r="GDE73" s="2"/>
      <c r="GDF73" s="2"/>
      <c r="GDG73" s="2"/>
      <c r="GDH73" s="2"/>
      <c r="GDI73" s="2"/>
      <c r="GDJ73" s="2"/>
      <c r="GDK73" s="2"/>
      <c r="GDL73" s="2"/>
      <c r="GDM73" s="2"/>
      <c r="GDN73" s="2"/>
      <c r="GDO73" s="2"/>
      <c r="GDP73" s="2"/>
      <c r="GDQ73" s="2"/>
      <c r="GDR73" s="2"/>
      <c r="GDS73" s="2"/>
      <c r="GDT73" s="2"/>
      <c r="GDU73" s="2"/>
      <c r="GDV73" s="2"/>
      <c r="GDW73" s="2"/>
      <c r="GDX73" s="2"/>
      <c r="GDY73" s="2"/>
      <c r="GDZ73" s="2"/>
      <c r="GEA73" s="2"/>
      <c r="GEB73" s="2"/>
      <c r="GEC73" s="2"/>
      <c r="GED73" s="2"/>
      <c r="GEE73" s="2"/>
      <c r="GEF73" s="2"/>
      <c r="GEG73" s="2"/>
      <c r="GEH73" s="2"/>
      <c r="GEI73" s="2"/>
      <c r="GEJ73" s="2"/>
      <c r="GEK73" s="2"/>
      <c r="GEL73" s="2"/>
      <c r="GEM73" s="2"/>
      <c r="GEN73" s="2"/>
      <c r="GEO73" s="2"/>
      <c r="GEP73" s="2"/>
      <c r="GEQ73" s="2"/>
      <c r="GER73" s="2"/>
      <c r="GES73" s="2"/>
      <c r="GET73" s="2"/>
      <c r="GEU73" s="2"/>
      <c r="GEV73" s="2"/>
      <c r="GEW73" s="2"/>
      <c r="GEX73" s="2"/>
      <c r="GEY73" s="2"/>
      <c r="GEZ73" s="2"/>
      <c r="GFA73" s="2"/>
      <c r="GFB73" s="2"/>
      <c r="GFC73" s="2"/>
      <c r="GFD73" s="2"/>
      <c r="GFE73" s="2"/>
      <c r="GFF73" s="2"/>
      <c r="GFG73" s="2"/>
      <c r="GFH73" s="2"/>
      <c r="GFI73" s="2"/>
      <c r="GFJ73" s="2"/>
      <c r="GFK73" s="2"/>
      <c r="GFL73" s="2"/>
      <c r="GFM73" s="2"/>
      <c r="GFN73" s="2"/>
      <c r="GFO73" s="2"/>
      <c r="GFP73" s="2"/>
      <c r="GFQ73" s="2"/>
      <c r="GFR73" s="2"/>
      <c r="GFS73" s="2"/>
      <c r="GFT73" s="2"/>
      <c r="GFU73" s="2"/>
      <c r="GFV73" s="2"/>
      <c r="GFW73" s="2"/>
      <c r="GFX73" s="2"/>
      <c r="GFY73" s="2"/>
      <c r="GFZ73" s="2"/>
      <c r="GGA73" s="2"/>
      <c r="GGB73" s="2"/>
      <c r="GGC73" s="2"/>
      <c r="GGD73" s="2"/>
      <c r="GGE73" s="2"/>
      <c r="GGF73" s="2"/>
      <c r="GGG73" s="2"/>
      <c r="GGH73" s="2"/>
      <c r="GGI73" s="2"/>
      <c r="GGJ73" s="2"/>
      <c r="GGK73" s="2"/>
      <c r="GGL73" s="2"/>
      <c r="GGM73" s="2"/>
      <c r="GGN73" s="2"/>
      <c r="GGO73" s="2"/>
      <c r="GGP73" s="2"/>
      <c r="GGQ73" s="2"/>
      <c r="GGR73" s="2"/>
      <c r="GGS73" s="2"/>
      <c r="GGT73" s="2"/>
      <c r="GGU73" s="2"/>
      <c r="GGV73" s="2"/>
      <c r="GGW73" s="2"/>
      <c r="GGX73" s="2"/>
      <c r="GGY73" s="2"/>
      <c r="GGZ73" s="2"/>
      <c r="GHA73" s="2"/>
      <c r="GHB73" s="2"/>
      <c r="GHC73" s="2"/>
      <c r="GHD73" s="2"/>
      <c r="GHE73" s="2"/>
      <c r="GHF73" s="2"/>
      <c r="GHG73" s="2"/>
      <c r="GHH73" s="2"/>
      <c r="GHI73" s="2"/>
      <c r="GHJ73" s="2"/>
      <c r="GHK73" s="2"/>
      <c r="GHL73" s="2"/>
      <c r="GHM73" s="2"/>
      <c r="GHN73" s="2"/>
      <c r="GHO73" s="2"/>
      <c r="GHP73" s="2"/>
      <c r="GHQ73" s="2"/>
      <c r="GHR73" s="2"/>
      <c r="GHS73" s="2"/>
      <c r="GHT73" s="2"/>
      <c r="GHU73" s="2"/>
      <c r="GHV73" s="2"/>
      <c r="GHW73" s="2"/>
      <c r="GHX73" s="2"/>
      <c r="GHY73" s="2"/>
      <c r="GHZ73" s="2"/>
      <c r="GIA73" s="2"/>
      <c r="GIB73" s="2"/>
      <c r="GIC73" s="2"/>
      <c r="GID73" s="2"/>
      <c r="GIE73" s="2"/>
      <c r="GIF73" s="2"/>
      <c r="GIG73" s="2"/>
      <c r="GIH73" s="2"/>
      <c r="GII73" s="2"/>
      <c r="GIJ73" s="2"/>
      <c r="GIK73" s="2"/>
      <c r="GIL73" s="2"/>
      <c r="GIM73" s="2"/>
      <c r="GIN73" s="2"/>
      <c r="GIO73" s="2"/>
      <c r="GIP73" s="2"/>
      <c r="GIQ73" s="2"/>
      <c r="GIR73" s="2"/>
      <c r="GIS73" s="2"/>
      <c r="GIT73" s="2"/>
      <c r="GIU73" s="2"/>
      <c r="GIV73" s="2"/>
      <c r="GIW73" s="2"/>
      <c r="GIX73" s="2"/>
      <c r="GIY73" s="2"/>
      <c r="GIZ73" s="2"/>
      <c r="GJA73" s="2"/>
      <c r="GJB73" s="2"/>
      <c r="GJC73" s="2"/>
      <c r="GJD73" s="2"/>
      <c r="GJE73" s="2"/>
      <c r="GJF73" s="2"/>
      <c r="GJG73" s="2"/>
      <c r="GJH73" s="2"/>
      <c r="GJI73" s="2"/>
      <c r="GJJ73" s="2"/>
      <c r="GJK73" s="2"/>
      <c r="GJL73" s="2"/>
      <c r="GJM73" s="2"/>
      <c r="GJN73" s="2"/>
      <c r="GJO73" s="2"/>
      <c r="GJP73" s="2"/>
      <c r="GJQ73" s="2"/>
      <c r="GJR73" s="2"/>
      <c r="GJS73" s="2"/>
      <c r="GJT73" s="2"/>
      <c r="GJU73" s="2"/>
      <c r="GJV73" s="2"/>
      <c r="GJW73" s="2"/>
      <c r="GJX73" s="2"/>
      <c r="GJY73" s="2"/>
      <c r="GJZ73" s="2"/>
      <c r="GKA73" s="2"/>
      <c r="GKB73" s="2"/>
      <c r="GKC73" s="2"/>
      <c r="GKD73" s="2"/>
      <c r="GKE73" s="2"/>
      <c r="GKF73" s="2"/>
      <c r="GKG73" s="2"/>
      <c r="GKH73" s="2"/>
      <c r="GKI73" s="2"/>
      <c r="GKJ73" s="2"/>
      <c r="GKK73" s="2"/>
      <c r="GKL73" s="2"/>
      <c r="GKM73" s="2"/>
      <c r="GKN73" s="2"/>
      <c r="GKO73" s="2"/>
      <c r="GKP73" s="2"/>
      <c r="GKQ73" s="2"/>
      <c r="GKR73" s="2"/>
      <c r="GKS73" s="2"/>
      <c r="GKT73" s="2"/>
      <c r="GKU73" s="2"/>
      <c r="GKV73" s="2"/>
      <c r="GKW73" s="2"/>
      <c r="GKX73" s="2"/>
      <c r="GKY73" s="2"/>
      <c r="GKZ73" s="2"/>
      <c r="GLA73" s="2"/>
      <c r="GLB73" s="2"/>
      <c r="GLC73" s="2"/>
      <c r="GLD73" s="2"/>
      <c r="GLE73" s="2"/>
      <c r="GLF73" s="2"/>
      <c r="GLG73" s="2"/>
      <c r="GLH73" s="2"/>
      <c r="GLI73" s="2"/>
      <c r="GLJ73" s="2"/>
      <c r="GLK73" s="2"/>
      <c r="GLL73" s="2"/>
      <c r="GLM73" s="2"/>
      <c r="GLN73" s="2"/>
      <c r="GLO73" s="2"/>
      <c r="GLP73" s="2"/>
      <c r="GLQ73" s="2"/>
      <c r="GLR73" s="2"/>
      <c r="GLS73" s="2"/>
      <c r="GLT73" s="2"/>
      <c r="GLU73" s="2"/>
      <c r="GLV73" s="2"/>
      <c r="GLW73" s="2"/>
      <c r="GLX73" s="2"/>
      <c r="GLY73" s="2"/>
      <c r="GLZ73" s="2"/>
      <c r="GMA73" s="2"/>
      <c r="GMB73" s="2"/>
      <c r="GMC73" s="2"/>
      <c r="GMD73" s="2"/>
      <c r="GME73" s="2"/>
      <c r="GMF73" s="2"/>
      <c r="GMG73" s="2"/>
      <c r="GMH73" s="2"/>
      <c r="GMI73" s="2"/>
      <c r="GMJ73" s="2"/>
      <c r="GMK73" s="2"/>
      <c r="GML73" s="2"/>
      <c r="GMM73" s="2"/>
      <c r="GMN73" s="2"/>
      <c r="GMO73" s="2"/>
      <c r="GMP73" s="2"/>
      <c r="GMQ73" s="2"/>
      <c r="GMR73" s="2"/>
      <c r="GMS73" s="2"/>
      <c r="GMT73" s="2"/>
      <c r="GMU73" s="2"/>
      <c r="GMV73" s="2"/>
      <c r="GMW73" s="2"/>
      <c r="GMX73" s="2"/>
      <c r="GMY73" s="2"/>
      <c r="GMZ73" s="2"/>
      <c r="GNA73" s="2"/>
      <c r="GNB73" s="2"/>
      <c r="GNC73" s="2"/>
      <c r="GND73" s="2"/>
      <c r="GNE73" s="2"/>
      <c r="GNF73" s="2"/>
      <c r="GNG73" s="2"/>
      <c r="GNH73" s="2"/>
      <c r="GNI73" s="2"/>
      <c r="GNJ73" s="2"/>
      <c r="GNK73" s="2"/>
      <c r="GNL73" s="2"/>
      <c r="GNM73" s="2"/>
      <c r="GNN73" s="2"/>
      <c r="GNO73" s="2"/>
      <c r="GNP73" s="2"/>
      <c r="GNQ73" s="2"/>
      <c r="GNR73" s="2"/>
      <c r="GNS73" s="2"/>
      <c r="GNT73" s="2"/>
      <c r="GNU73" s="2"/>
      <c r="GNV73" s="2"/>
      <c r="GNW73" s="2"/>
      <c r="GNX73" s="2"/>
      <c r="GNY73" s="2"/>
      <c r="GNZ73" s="2"/>
      <c r="GOA73" s="2"/>
      <c r="GOB73" s="2"/>
      <c r="GOC73" s="2"/>
      <c r="GOD73" s="2"/>
      <c r="GOE73" s="2"/>
      <c r="GOF73" s="2"/>
      <c r="GOG73" s="2"/>
      <c r="GOH73" s="2"/>
      <c r="GOI73" s="2"/>
      <c r="GOJ73" s="2"/>
      <c r="GOK73" s="2"/>
      <c r="GOL73" s="2"/>
      <c r="GOM73" s="2"/>
      <c r="GON73" s="2"/>
      <c r="GOO73" s="2"/>
      <c r="GOP73" s="2"/>
      <c r="GOQ73" s="2"/>
      <c r="GOR73" s="2"/>
      <c r="GOS73" s="2"/>
      <c r="GOT73" s="2"/>
      <c r="GOU73" s="2"/>
      <c r="GOV73" s="2"/>
      <c r="GOW73" s="2"/>
      <c r="GOX73" s="2"/>
      <c r="GOY73" s="2"/>
      <c r="GOZ73" s="2"/>
      <c r="GPA73" s="2"/>
      <c r="GPB73" s="2"/>
      <c r="GPC73" s="2"/>
      <c r="GPD73" s="2"/>
      <c r="GPE73" s="2"/>
      <c r="GPF73" s="2"/>
      <c r="GPG73" s="2"/>
      <c r="GPH73" s="2"/>
      <c r="GPI73" s="2"/>
      <c r="GPJ73" s="2"/>
      <c r="GPK73" s="2"/>
      <c r="GPL73" s="2"/>
      <c r="GPM73" s="2"/>
      <c r="GPN73" s="2"/>
      <c r="GPO73" s="2"/>
      <c r="GPP73" s="2"/>
      <c r="GPQ73" s="2"/>
      <c r="GPR73" s="2"/>
      <c r="GPS73" s="2"/>
      <c r="GPT73" s="2"/>
      <c r="GPU73" s="2"/>
      <c r="GPV73" s="2"/>
      <c r="GPW73" s="2"/>
      <c r="GPX73" s="2"/>
      <c r="GPY73" s="2"/>
      <c r="GPZ73" s="2"/>
      <c r="GQA73" s="2"/>
      <c r="GQB73" s="2"/>
      <c r="GQC73" s="2"/>
      <c r="GQD73" s="2"/>
      <c r="GQE73" s="2"/>
      <c r="GQF73" s="2"/>
      <c r="GQG73" s="2"/>
      <c r="GQH73" s="2"/>
      <c r="GQI73" s="2"/>
      <c r="GQJ73" s="2"/>
      <c r="GQK73" s="2"/>
      <c r="GQL73" s="2"/>
      <c r="GQM73" s="2"/>
      <c r="GQN73" s="2"/>
      <c r="GQO73" s="2"/>
      <c r="GQP73" s="2"/>
      <c r="GQQ73" s="2"/>
      <c r="GQR73" s="2"/>
      <c r="GQS73" s="2"/>
      <c r="GQT73" s="2"/>
      <c r="GQU73" s="2"/>
      <c r="GQV73" s="2"/>
      <c r="GQW73" s="2"/>
      <c r="GQX73" s="2"/>
      <c r="GQY73" s="2"/>
      <c r="GQZ73" s="2"/>
      <c r="GRA73" s="2"/>
      <c r="GRB73" s="2"/>
      <c r="GRC73" s="2"/>
      <c r="GRD73" s="2"/>
      <c r="GRE73" s="2"/>
      <c r="GRF73" s="2"/>
      <c r="GRG73" s="2"/>
      <c r="GRH73" s="2"/>
      <c r="GRI73" s="2"/>
      <c r="GRJ73" s="2"/>
      <c r="GRK73" s="2"/>
      <c r="GRL73" s="2"/>
      <c r="GRM73" s="2"/>
      <c r="GRN73" s="2"/>
      <c r="GRO73" s="2"/>
      <c r="GRP73" s="2"/>
      <c r="GRQ73" s="2"/>
      <c r="GRR73" s="2"/>
      <c r="GRS73" s="2"/>
      <c r="GRT73" s="2"/>
      <c r="GRU73" s="2"/>
      <c r="GRV73" s="2"/>
      <c r="GRW73" s="2"/>
      <c r="GRX73" s="2"/>
      <c r="GRY73" s="2"/>
      <c r="GRZ73" s="2"/>
      <c r="GSA73" s="2"/>
      <c r="GSB73" s="2"/>
      <c r="GSC73" s="2"/>
      <c r="GSD73" s="2"/>
      <c r="GSE73" s="2"/>
      <c r="GSF73" s="2"/>
      <c r="GSG73" s="2"/>
      <c r="GSH73" s="2"/>
      <c r="GSI73" s="2"/>
      <c r="GSJ73" s="2"/>
      <c r="GSK73" s="2"/>
      <c r="GSL73" s="2"/>
      <c r="GSM73" s="2"/>
      <c r="GSN73" s="2"/>
      <c r="GSO73" s="2"/>
      <c r="GSP73" s="2"/>
      <c r="GSQ73" s="2"/>
      <c r="GSR73" s="2"/>
      <c r="GSS73" s="2"/>
      <c r="GST73" s="2"/>
      <c r="GSU73" s="2"/>
      <c r="GSV73" s="2"/>
      <c r="GSW73" s="2"/>
      <c r="GSX73" s="2"/>
      <c r="GSY73" s="2"/>
      <c r="GSZ73" s="2"/>
      <c r="GTA73" s="2"/>
      <c r="GTB73" s="2"/>
      <c r="GTC73" s="2"/>
      <c r="GTD73" s="2"/>
      <c r="GTE73" s="2"/>
      <c r="GTF73" s="2"/>
      <c r="GTG73" s="2"/>
      <c r="GTH73" s="2"/>
      <c r="GTI73" s="2"/>
      <c r="GTJ73" s="2"/>
      <c r="GTK73" s="2"/>
      <c r="GTL73" s="2"/>
      <c r="GTM73" s="2"/>
      <c r="GTN73" s="2"/>
      <c r="GTO73" s="2"/>
      <c r="GTP73" s="2"/>
      <c r="GTQ73" s="2"/>
      <c r="GTR73" s="2"/>
      <c r="GTS73" s="2"/>
      <c r="GTT73" s="2"/>
      <c r="GTU73" s="2"/>
      <c r="GTV73" s="2"/>
      <c r="GTW73" s="2"/>
      <c r="GTX73" s="2"/>
      <c r="GTY73" s="2"/>
      <c r="GTZ73" s="2"/>
      <c r="GUA73" s="2"/>
      <c r="GUB73" s="2"/>
      <c r="GUC73" s="2"/>
      <c r="GUD73" s="2"/>
      <c r="GUE73" s="2"/>
      <c r="GUF73" s="2"/>
      <c r="GUG73" s="2"/>
      <c r="GUH73" s="2"/>
      <c r="GUI73" s="2"/>
      <c r="GUJ73" s="2"/>
      <c r="GUK73" s="2"/>
      <c r="GUL73" s="2"/>
      <c r="GUM73" s="2"/>
      <c r="GUN73" s="2"/>
      <c r="GUO73" s="2"/>
      <c r="GUP73" s="2"/>
      <c r="GUQ73" s="2"/>
      <c r="GUR73" s="2"/>
      <c r="GUS73" s="2"/>
      <c r="GUT73" s="2"/>
      <c r="GUU73" s="2"/>
      <c r="GUV73" s="2"/>
      <c r="GUW73" s="2"/>
      <c r="GUX73" s="2"/>
      <c r="GUY73" s="2"/>
      <c r="GUZ73" s="2"/>
      <c r="GVA73" s="2"/>
      <c r="GVB73" s="2"/>
      <c r="GVC73" s="2"/>
      <c r="GVD73" s="2"/>
      <c r="GVE73" s="2"/>
      <c r="GVF73" s="2"/>
      <c r="GVG73" s="2"/>
      <c r="GVH73" s="2"/>
      <c r="GVI73" s="2"/>
      <c r="GVJ73" s="2"/>
      <c r="GVK73" s="2"/>
      <c r="GVL73" s="2"/>
      <c r="GVM73" s="2"/>
      <c r="GVN73" s="2"/>
      <c r="GVO73" s="2"/>
      <c r="GVP73" s="2"/>
      <c r="GVQ73" s="2"/>
      <c r="GVR73" s="2"/>
      <c r="GVS73" s="2"/>
      <c r="GVT73" s="2"/>
      <c r="GVU73" s="2"/>
      <c r="GVV73" s="2"/>
      <c r="GVW73" s="2"/>
      <c r="GVX73" s="2"/>
      <c r="GVY73" s="2"/>
      <c r="GVZ73" s="2"/>
      <c r="GWA73" s="2"/>
      <c r="GWB73" s="2"/>
      <c r="GWC73" s="2"/>
      <c r="GWD73" s="2"/>
      <c r="GWE73" s="2"/>
      <c r="GWF73" s="2"/>
      <c r="GWG73" s="2"/>
      <c r="GWH73" s="2"/>
      <c r="GWI73" s="2"/>
      <c r="GWJ73" s="2"/>
      <c r="GWK73" s="2"/>
      <c r="GWL73" s="2"/>
      <c r="GWM73" s="2"/>
      <c r="GWN73" s="2"/>
      <c r="GWO73" s="2"/>
      <c r="GWP73" s="2"/>
      <c r="GWQ73" s="2"/>
      <c r="GWR73" s="2"/>
      <c r="GWS73" s="2"/>
      <c r="GWT73" s="2"/>
      <c r="GWU73" s="2"/>
      <c r="GWV73" s="2"/>
      <c r="GWW73" s="2"/>
      <c r="GWX73" s="2"/>
      <c r="GWY73" s="2"/>
      <c r="GWZ73" s="2"/>
      <c r="GXA73" s="2"/>
      <c r="GXB73" s="2"/>
      <c r="GXC73" s="2"/>
      <c r="GXD73" s="2"/>
      <c r="GXE73" s="2"/>
      <c r="GXF73" s="2"/>
      <c r="GXG73" s="2"/>
      <c r="GXH73" s="2"/>
      <c r="GXI73" s="2"/>
      <c r="GXJ73" s="2"/>
      <c r="GXK73" s="2"/>
      <c r="GXL73" s="2"/>
      <c r="GXM73" s="2"/>
      <c r="GXN73" s="2"/>
      <c r="GXO73" s="2"/>
      <c r="GXP73" s="2"/>
      <c r="GXQ73" s="2"/>
      <c r="GXR73" s="2"/>
      <c r="GXS73" s="2"/>
      <c r="GXT73" s="2"/>
      <c r="GXU73" s="2"/>
      <c r="GXV73" s="2"/>
      <c r="GXW73" s="2"/>
      <c r="GXX73" s="2"/>
      <c r="GXY73" s="2"/>
      <c r="GXZ73" s="2"/>
      <c r="GYA73" s="2"/>
      <c r="GYB73" s="2"/>
      <c r="GYC73" s="2"/>
      <c r="GYD73" s="2"/>
      <c r="GYE73" s="2"/>
      <c r="GYF73" s="2"/>
      <c r="GYG73" s="2"/>
      <c r="GYH73" s="2"/>
      <c r="GYI73" s="2"/>
      <c r="GYJ73" s="2"/>
      <c r="GYK73" s="2"/>
      <c r="GYL73" s="2"/>
      <c r="GYM73" s="2"/>
      <c r="GYN73" s="2"/>
      <c r="GYO73" s="2"/>
      <c r="GYP73" s="2"/>
      <c r="GYQ73" s="2"/>
      <c r="GYR73" s="2"/>
      <c r="GYS73" s="2"/>
      <c r="GYT73" s="2"/>
      <c r="GYU73" s="2"/>
      <c r="GYV73" s="2"/>
      <c r="GYW73" s="2"/>
      <c r="GYX73" s="2"/>
      <c r="GYY73" s="2"/>
      <c r="GYZ73" s="2"/>
      <c r="GZA73" s="2"/>
      <c r="GZB73" s="2"/>
      <c r="GZC73" s="2"/>
      <c r="GZD73" s="2"/>
      <c r="GZE73" s="2"/>
      <c r="GZF73" s="2"/>
      <c r="GZG73" s="2"/>
      <c r="GZH73" s="2"/>
      <c r="GZI73" s="2"/>
      <c r="GZJ73" s="2"/>
      <c r="GZK73" s="2"/>
      <c r="GZL73" s="2"/>
      <c r="GZM73" s="2"/>
      <c r="GZN73" s="2"/>
      <c r="GZO73" s="2"/>
      <c r="GZP73" s="2"/>
      <c r="GZQ73" s="2"/>
      <c r="GZR73" s="2"/>
      <c r="GZS73" s="2"/>
      <c r="GZT73" s="2"/>
      <c r="GZU73" s="2"/>
      <c r="GZV73" s="2"/>
      <c r="GZW73" s="2"/>
      <c r="GZX73" s="2"/>
      <c r="GZY73" s="2"/>
      <c r="GZZ73" s="2"/>
      <c r="HAA73" s="2"/>
      <c r="HAB73" s="2"/>
      <c r="HAC73" s="2"/>
      <c r="HAD73" s="2"/>
      <c r="HAE73" s="2"/>
      <c r="HAF73" s="2"/>
      <c r="HAG73" s="2"/>
      <c r="HAH73" s="2"/>
      <c r="HAI73" s="2"/>
      <c r="HAJ73" s="2"/>
      <c r="HAK73" s="2"/>
      <c r="HAL73" s="2"/>
      <c r="HAM73" s="2"/>
      <c r="HAN73" s="2"/>
      <c r="HAO73" s="2"/>
      <c r="HAP73" s="2"/>
      <c r="HAQ73" s="2"/>
      <c r="HAR73" s="2"/>
      <c r="HAS73" s="2"/>
      <c r="HAT73" s="2"/>
      <c r="HAU73" s="2"/>
      <c r="HAV73" s="2"/>
      <c r="HAW73" s="2"/>
      <c r="HAX73" s="2"/>
      <c r="HAY73" s="2"/>
      <c r="HAZ73" s="2"/>
      <c r="HBA73" s="2"/>
      <c r="HBB73" s="2"/>
      <c r="HBC73" s="2"/>
      <c r="HBD73" s="2"/>
      <c r="HBE73" s="2"/>
      <c r="HBF73" s="2"/>
      <c r="HBG73" s="2"/>
      <c r="HBH73" s="2"/>
      <c r="HBI73" s="2"/>
      <c r="HBJ73" s="2"/>
      <c r="HBK73" s="2"/>
      <c r="HBL73" s="2"/>
      <c r="HBM73" s="2"/>
      <c r="HBN73" s="2"/>
      <c r="HBO73" s="2"/>
      <c r="HBP73" s="2"/>
      <c r="HBQ73" s="2"/>
      <c r="HBR73" s="2"/>
      <c r="HBS73" s="2"/>
      <c r="HBT73" s="2"/>
      <c r="HBU73" s="2"/>
      <c r="HBV73" s="2"/>
      <c r="HBW73" s="2"/>
      <c r="HBX73" s="2"/>
      <c r="HBY73" s="2"/>
      <c r="HBZ73" s="2"/>
      <c r="HCA73" s="2"/>
      <c r="HCB73" s="2"/>
      <c r="HCC73" s="2"/>
      <c r="HCD73" s="2"/>
      <c r="HCE73" s="2"/>
      <c r="HCF73" s="2"/>
      <c r="HCG73" s="2"/>
      <c r="HCH73" s="2"/>
      <c r="HCI73" s="2"/>
      <c r="HCJ73" s="2"/>
      <c r="HCK73" s="2"/>
      <c r="HCL73" s="2"/>
      <c r="HCM73" s="2"/>
      <c r="HCN73" s="2"/>
      <c r="HCO73" s="2"/>
      <c r="HCP73" s="2"/>
      <c r="HCQ73" s="2"/>
      <c r="HCR73" s="2"/>
      <c r="HCS73" s="2"/>
      <c r="HCT73" s="2"/>
      <c r="HCU73" s="2"/>
      <c r="HCV73" s="2"/>
      <c r="HCW73" s="2"/>
      <c r="HCX73" s="2"/>
      <c r="HCY73" s="2"/>
      <c r="HCZ73" s="2"/>
      <c r="HDA73" s="2"/>
      <c r="HDB73" s="2"/>
      <c r="HDC73" s="2"/>
      <c r="HDD73" s="2"/>
      <c r="HDE73" s="2"/>
      <c r="HDF73" s="2"/>
      <c r="HDG73" s="2"/>
      <c r="HDH73" s="2"/>
      <c r="HDI73" s="2"/>
      <c r="HDJ73" s="2"/>
      <c r="HDK73" s="2"/>
      <c r="HDL73" s="2"/>
      <c r="HDM73" s="2"/>
      <c r="HDN73" s="2"/>
      <c r="HDO73" s="2"/>
      <c r="HDP73" s="2"/>
      <c r="HDQ73" s="2"/>
      <c r="HDR73" s="2"/>
      <c r="HDS73" s="2"/>
      <c r="HDT73" s="2"/>
      <c r="HDU73" s="2"/>
      <c r="HDV73" s="2"/>
      <c r="HDW73" s="2"/>
      <c r="HDX73" s="2"/>
      <c r="HDY73" s="2"/>
      <c r="HDZ73" s="2"/>
      <c r="HEA73" s="2"/>
      <c r="HEB73" s="2"/>
      <c r="HEC73" s="2"/>
      <c r="HED73" s="2"/>
      <c r="HEE73" s="2"/>
      <c r="HEF73" s="2"/>
      <c r="HEG73" s="2"/>
      <c r="HEH73" s="2"/>
      <c r="HEI73" s="2"/>
      <c r="HEJ73" s="2"/>
      <c r="HEK73" s="2"/>
      <c r="HEL73" s="2"/>
      <c r="HEM73" s="2"/>
      <c r="HEN73" s="2"/>
      <c r="HEO73" s="2"/>
      <c r="HEP73" s="2"/>
      <c r="HEQ73" s="2"/>
      <c r="HER73" s="2"/>
      <c r="HES73" s="2"/>
      <c r="HET73" s="2"/>
      <c r="HEU73" s="2"/>
      <c r="HEV73" s="2"/>
      <c r="HEW73" s="2"/>
      <c r="HEX73" s="2"/>
      <c r="HEY73" s="2"/>
      <c r="HEZ73" s="2"/>
      <c r="HFA73" s="2"/>
      <c r="HFB73" s="2"/>
      <c r="HFC73" s="2"/>
      <c r="HFD73" s="2"/>
      <c r="HFE73" s="2"/>
      <c r="HFF73" s="2"/>
      <c r="HFG73" s="2"/>
      <c r="HFH73" s="2"/>
      <c r="HFI73" s="2"/>
      <c r="HFJ73" s="2"/>
      <c r="HFK73" s="2"/>
      <c r="HFL73" s="2"/>
      <c r="HFM73" s="2"/>
      <c r="HFN73" s="2"/>
      <c r="HFO73" s="2"/>
      <c r="HFP73" s="2"/>
      <c r="HFQ73" s="2"/>
      <c r="HFR73" s="2"/>
      <c r="HFS73" s="2"/>
      <c r="HFT73" s="2"/>
      <c r="HFU73" s="2"/>
      <c r="HFV73" s="2"/>
      <c r="HFW73" s="2"/>
      <c r="HFX73" s="2"/>
      <c r="HFY73" s="2"/>
      <c r="HFZ73" s="2"/>
      <c r="HGA73" s="2"/>
      <c r="HGB73" s="2"/>
      <c r="HGC73" s="2"/>
      <c r="HGD73" s="2"/>
      <c r="HGE73" s="2"/>
      <c r="HGF73" s="2"/>
      <c r="HGG73" s="2"/>
      <c r="HGH73" s="2"/>
      <c r="HGI73" s="2"/>
      <c r="HGJ73" s="2"/>
      <c r="HGK73" s="2"/>
      <c r="HGL73" s="2"/>
      <c r="HGM73" s="2"/>
      <c r="HGN73" s="2"/>
      <c r="HGO73" s="2"/>
      <c r="HGP73" s="2"/>
      <c r="HGQ73" s="2"/>
      <c r="HGR73" s="2"/>
      <c r="HGS73" s="2"/>
      <c r="HGT73" s="2"/>
      <c r="HGU73" s="2"/>
      <c r="HGV73" s="2"/>
      <c r="HGW73" s="2"/>
      <c r="HGX73" s="2"/>
      <c r="HGY73" s="2"/>
      <c r="HGZ73" s="2"/>
      <c r="HHA73" s="2"/>
      <c r="HHB73" s="2"/>
      <c r="HHC73" s="2"/>
      <c r="HHD73" s="2"/>
      <c r="HHE73" s="2"/>
      <c r="HHF73" s="2"/>
      <c r="HHG73" s="2"/>
      <c r="HHH73" s="2"/>
      <c r="HHI73" s="2"/>
      <c r="HHJ73" s="2"/>
      <c r="HHK73" s="2"/>
      <c r="HHL73" s="2"/>
      <c r="HHM73" s="2"/>
      <c r="HHN73" s="2"/>
      <c r="HHO73" s="2"/>
      <c r="HHP73" s="2"/>
      <c r="HHQ73" s="2"/>
      <c r="HHR73" s="2"/>
      <c r="HHS73" s="2"/>
      <c r="HHT73" s="2"/>
      <c r="HHU73" s="2"/>
      <c r="HHV73" s="2"/>
      <c r="HHW73" s="2"/>
      <c r="HHX73" s="2"/>
      <c r="HHY73" s="2"/>
      <c r="HHZ73" s="2"/>
      <c r="HIA73" s="2"/>
      <c r="HIB73" s="2"/>
      <c r="HIC73" s="2"/>
      <c r="HID73" s="2"/>
      <c r="HIE73" s="2"/>
      <c r="HIF73" s="2"/>
      <c r="HIG73" s="2"/>
      <c r="HIH73" s="2"/>
      <c r="HII73" s="2"/>
      <c r="HIJ73" s="2"/>
      <c r="HIK73" s="2"/>
      <c r="HIL73" s="2"/>
      <c r="HIM73" s="2"/>
      <c r="HIN73" s="2"/>
      <c r="HIO73" s="2"/>
      <c r="HIP73" s="2"/>
      <c r="HIQ73" s="2"/>
      <c r="HIR73" s="2"/>
      <c r="HIS73" s="2"/>
      <c r="HIT73" s="2"/>
      <c r="HIU73" s="2"/>
      <c r="HIV73" s="2"/>
      <c r="HIW73" s="2"/>
      <c r="HIX73" s="2"/>
      <c r="HIY73" s="2"/>
      <c r="HIZ73" s="2"/>
      <c r="HJA73" s="2"/>
      <c r="HJB73" s="2"/>
      <c r="HJC73" s="2"/>
      <c r="HJD73" s="2"/>
      <c r="HJE73" s="2"/>
      <c r="HJF73" s="2"/>
      <c r="HJG73" s="2"/>
      <c r="HJH73" s="2"/>
      <c r="HJI73" s="2"/>
      <c r="HJJ73" s="2"/>
      <c r="HJK73" s="2"/>
      <c r="HJL73" s="2"/>
      <c r="HJM73" s="2"/>
      <c r="HJN73" s="2"/>
      <c r="HJO73" s="2"/>
      <c r="HJP73" s="2"/>
      <c r="HJQ73" s="2"/>
      <c r="HJR73" s="2"/>
      <c r="HJS73" s="2"/>
      <c r="HJT73" s="2"/>
      <c r="HJU73" s="2"/>
      <c r="HJV73" s="2"/>
      <c r="HJW73" s="2"/>
      <c r="HJX73" s="2"/>
      <c r="HJY73" s="2"/>
      <c r="HJZ73" s="2"/>
      <c r="HKA73" s="2"/>
      <c r="HKB73" s="2"/>
      <c r="HKC73" s="2"/>
      <c r="HKD73" s="2"/>
      <c r="HKE73" s="2"/>
      <c r="HKF73" s="2"/>
      <c r="HKG73" s="2"/>
      <c r="HKH73" s="2"/>
      <c r="HKI73" s="2"/>
      <c r="HKJ73" s="2"/>
      <c r="HKK73" s="2"/>
      <c r="HKL73" s="2"/>
      <c r="HKM73" s="2"/>
      <c r="HKN73" s="2"/>
      <c r="HKO73" s="2"/>
      <c r="HKP73" s="2"/>
      <c r="HKQ73" s="2"/>
      <c r="HKR73" s="2"/>
      <c r="HKS73" s="2"/>
      <c r="HKT73" s="2"/>
      <c r="HKU73" s="2"/>
      <c r="HKV73" s="2"/>
      <c r="HKW73" s="2"/>
      <c r="HKX73" s="2"/>
      <c r="HKY73" s="2"/>
      <c r="HKZ73" s="2"/>
      <c r="HLA73" s="2"/>
      <c r="HLB73" s="2"/>
      <c r="HLC73" s="2"/>
      <c r="HLD73" s="2"/>
      <c r="HLE73" s="2"/>
      <c r="HLF73" s="2"/>
      <c r="HLG73" s="2"/>
      <c r="HLH73" s="2"/>
      <c r="HLI73" s="2"/>
      <c r="HLJ73" s="2"/>
      <c r="HLK73" s="2"/>
      <c r="HLL73" s="2"/>
      <c r="HLM73" s="2"/>
      <c r="HLN73" s="2"/>
      <c r="HLO73" s="2"/>
      <c r="HLP73" s="2"/>
      <c r="HLQ73" s="2"/>
      <c r="HLR73" s="2"/>
      <c r="HLS73" s="2"/>
      <c r="HLT73" s="2"/>
      <c r="HLU73" s="2"/>
      <c r="HLV73" s="2"/>
      <c r="HLW73" s="2"/>
      <c r="HLX73" s="2"/>
      <c r="HLY73" s="2"/>
      <c r="HLZ73" s="2"/>
      <c r="HMA73" s="2"/>
      <c r="HMB73" s="2"/>
      <c r="HMC73" s="2"/>
      <c r="HMD73" s="2"/>
      <c r="HME73" s="2"/>
      <c r="HMF73" s="2"/>
      <c r="HMG73" s="2"/>
      <c r="HMH73" s="2"/>
      <c r="HMI73" s="2"/>
      <c r="HMJ73" s="2"/>
      <c r="HMK73" s="2"/>
      <c r="HML73" s="2"/>
      <c r="HMM73" s="2"/>
      <c r="HMN73" s="2"/>
      <c r="HMO73" s="2"/>
      <c r="HMP73" s="2"/>
      <c r="HMQ73" s="2"/>
      <c r="HMR73" s="2"/>
      <c r="HMS73" s="2"/>
      <c r="HMT73" s="2"/>
      <c r="HMU73" s="2"/>
      <c r="HMV73" s="2"/>
      <c r="HMW73" s="2"/>
      <c r="HMX73" s="2"/>
      <c r="HMY73" s="2"/>
      <c r="HMZ73" s="2"/>
      <c r="HNA73" s="2"/>
      <c r="HNB73" s="2"/>
      <c r="HNC73" s="2"/>
      <c r="HND73" s="2"/>
      <c r="HNE73" s="2"/>
      <c r="HNF73" s="2"/>
      <c r="HNG73" s="2"/>
      <c r="HNH73" s="2"/>
      <c r="HNI73" s="2"/>
      <c r="HNJ73" s="2"/>
      <c r="HNK73" s="2"/>
      <c r="HNL73" s="2"/>
      <c r="HNM73" s="2"/>
      <c r="HNN73" s="2"/>
      <c r="HNO73" s="2"/>
      <c r="HNP73" s="2"/>
      <c r="HNQ73" s="2"/>
      <c r="HNR73" s="2"/>
      <c r="HNS73" s="2"/>
      <c r="HNT73" s="2"/>
      <c r="HNU73" s="2"/>
      <c r="HNV73" s="2"/>
      <c r="HNW73" s="2"/>
      <c r="HNX73" s="2"/>
      <c r="HNY73" s="2"/>
      <c r="HNZ73" s="2"/>
      <c r="HOA73" s="2"/>
      <c r="HOB73" s="2"/>
      <c r="HOC73" s="2"/>
      <c r="HOD73" s="2"/>
      <c r="HOE73" s="2"/>
      <c r="HOF73" s="2"/>
      <c r="HOG73" s="2"/>
      <c r="HOH73" s="2"/>
      <c r="HOI73" s="2"/>
      <c r="HOJ73" s="2"/>
      <c r="HOK73" s="2"/>
      <c r="HOL73" s="2"/>
      <c r="HOM73" s="2"/>
      <c r="HON73" s="2"/>
      <c r="HOO73" s="2"/>
      <c r="HOP73" s="2"/>
      <c r="HOQ73" s="2"/>
      <c r="HOR73" s="2"/>
      <c r="HOS73" s="2"/>
      <c r="HOT73" s="2"/>
      <c r="HOU73" s="2"/>
      <c r="HOV73" s="2"/>
      <c r="HOW73" s="2"/>
      <c r="HOX73" s="2"/>
      <c r="HOY73" s="2"/>
      <c r="HOZ73" s="2"/>
      <c r="HPA73" s="2"/>
      <c r="HPB73" s="2"/>
      <c r="HPC73" s="2"/>
      <c r="HPD73" s="2"/>
      <c r="HPE73" s="2"/>
      <c r="HPF73" s="2"/>
      <c r="HPG73" s="2"/>
      <c r="HPH73" s="2"/>
      <c r="HPI73" s="2"/>
      <c r="HPJ73" s="2"/>
      <c r="HPK73" s="2"/>
      <c r="HPL73" s="2"/>
      <c r="HPM73" s="2"/>
      <c r="HPN73" s="2"/>
      <c r="HPO73" s="2"/>
      <c r="HPP73" s="2"/>
      <c r="HPQ73" s="2"/>
      <c r="HPR73" s="2"/>
      <c r="HPS73" s="2"/>
      <c r="HPT73" s="2"/>
      <c r="HPU73" s="2"/>
      <c r="HPV73" s="2"/>
      <c r="HPW73" s="2"/>
      <c r="HPX73" s="2"/>
      <c r="HPY73" s="2"/>
      <c r="HPZ73" s="2"/>
      <c r="HQA73" s="2"/>
      <c r="HQB73" s="2"/>
      <c r="HQC73" s="2"/>
      <c r="HQD73" s="2"/>
      <c r="HQE73" s="2"/>
      <c r="HQF73" s="2"/>
      <c r="HQG73" s="2"/>
      <c r="HQH73" s="2"/>
      <c r="HQI73" s="2"/>
      <c r="HQJ73" s="2"/>
      <c r="HQK73" s="2"/>
      <c r="HQL73" s="2"/>
      <c r="HQM73" s="2"/>
      <c r="HQN73" s="2"/>
      <c r="HQO73" s="2"/>
      <c r="HQP73" s="2"/>
      <c r="HQQ73" s="2"/>
      <c r="HQR73" s="2"/>
      <c r="HQS73" s="2"/>
      <c r="HQT73" s="2"/>
      <c r="HQU73" s="2"/>
      <c r="HQV73" s="2"/>
      <c r="HQW73" s="2"/>
      <c r="HQX73" s="2"/>
      <c r="HQY73" s="2"/>
      <c r="HQZ73" s="2"/>
      <c r="HRA73" s="2"/>
      <c r="HRB73" s="2"/>
      <c r="HRC73" s="2"/>
      <c r="HRD73" s="2"/>
      <c r="HRE73" s="2"/>
      <c r="HRF73" s="2"/>
      <c r="HRG73" s="2"/>
      <c r="HRH73" s="2"/>
      <c r="HRI73" s="2"/>
      <c r="HRJ73" s="2"/>
      <c r="HRK73" s="2"/>
      <c r="HRL73" s="2"/>
      <c r="HRM73" s="2"/>
      <c r="HRN73" s="2"/>
      <c r="HRO73" s="2"/>
      <c r="HRP73" s="2"/>
      <c r="HRQ73" s="2"/>
      <c r="HRR73" s="2"/>
      <c r="HRS73" s="2"/>
      <c r="HRT73" s="2"/>
      <c r="HRU73" s="2"/>
      <c r="HRV73" s="2"/>
      <c r="HRW73" s="2"/>
      <c r="HRX73" s="2"/>
      <c r="HRY73" s="2"/>
      <c r="HRZ73" s="2"/>
      <c r="HSA73" s="2"/>
      <c r="HSB73" s="2"/>
      <c r="HSC73" s="2"/>
      <c r="HSD73" s="2"/>
      <c r="HSE73" s="2"/>
      <c r="HSF73" s="2"/>
      <c r="HSG73" s="2"/>
      <c r="HSH73" s="2"/>
      <c r="HSI73" s="2"/>
      <c r="HSJ73" s="2"/>
      <c r="HSK73" s="2"/>
      <c r="HSL73" s="2"/>
      <c r="HSM73" s="2"/>
      <c r="HSN73" s="2"/>
      <c r="HSO73" s="2"/>
      <c r="HSP73" s="2"/>
      <c r="HSQ73" s="2"/>
      <c r="HSR73" s="2"/>
      <c r="HSS73" s="2"/>
      <c r="HST73" s="2"/>
      <c r="HSU73" s="2"/>
      <c r="HSV73" s="2"/>
      <c r="HSW73" s="2"/>
      <c r="HSX73" s="2"/>
      <c r="HSY73" s="2"/>
      <c r="HSZ73" s="2"/>
      <c r="HTA73" s="2"/>
      <c r="HTB73" s="2"/>
      <c r="HTC73" s="2"/>
      <c r="HTD73" s="2"/>
      <c r="HTE73" s="2"/>
      <c r="HTF73" s="2"/>
      <c r="HTG73" s="2"/>
      <c r="HTH73" s="2"/>
      <c r="HTI73" s="2"/>
      <c r="HTJ73" s="2"/>
      <c r="HTK73" s="2"/>
      <c r="HTL73" s="2"/>
      <c r="HTM73" s="2"/>
      <c r="HTN73" s="2"/>
      <c r="HTO73" s="2"/>
      <c r="HTP73" s="2"/>
      <c r="HTQ73" s="2"/>
      <c r="HTR73" s="2"/>
      <c r="HTS73" s="2"/>
      <c r="HTT73" s="2"/>
      <c r="HTU73" s="2"/>
      <c r="HTV73" s="2"/>
      <c r="HTW73" s="2"/>
      <c r="HTX73" s="2"/>
      <c r="HTY73" s="2"/>
      <c r="HTZ73" s="2"/>
      <c r="HUA73" s="2"/>
      <c r="HUB73" s="2"/>
      <c r="HUC73" s="2"/>
      <c r="HUD73" s="2"/>
      <c r="HUE73" s="2"/>
      <c r="HUF73" s="2"/>
      <c r="HUG73" s="2"/>
      <c r="HUH73" s="2"/>
      <c r="HUI73" s="2"/>
      <c r="HUJ73" s="2"/>
      <c r="HUK73" s="2"/>
      <c r="HUL73" s="2"/>
      <c r="HUM73" s="2"/>
      <c r="HUN73" s="2"/>
      <c r="HUO73" s="2"/>
      <c r="HUP73" s="2"/>
      <c r="HUQ73" s="2"/>
      <c r="HUR73" s="2"/>
      <c r="HUS73" s="2"/>
      <c r="HUT73" s="2"/>
      <c r="HUU73" s="2"/>
      <c r="HUV73" s="2"/>
      <c r="HUW73" s="2"/>
      <c r="HUX73" s="2"/>
      <c r="HUY73" s="2"/>
      <c r="HUZ73" s="2"/>
      <c r="HVA73" s="2"/>
      <c r="HVB73" s="2"/>
      <c r="HVC73" s="2"/>
      <c r="HVD73" s="2"/>
      <c r="HVE73" s="2"/>
      <c r="HVF73" s="2"/>
      <c r="HVG73" s="2"/>
      <c r="HVH73" s="2"/>
      <c r="HVI73" s="2"/>
      <c r="HVJ73" s="2"/>
      <c r="HVK73" s="2"/>
      <c r="HVL73" s="2"/>
      <c r="HVM73" s="2"/>
      <c r="HVN73" s="2"/>
      <c r="HVO73" s="2"/>
      <c r="HVP73" s="2"/>
      <c r="HVQ73" s="2"/>
      <c r="HVR73" s="2"/>
      <c r="HVS73" s="2"/>
      <c r="HVT73" s="2"/>
      <c r="HVU73" s="2"/>
      <c r="HVV73" s="2"/>
      <c r="HVW73" s="2"/>
      <c r="HVX73" s="2"/>
      <c r="HVY73" s="2"/>
      <c r="HVZ73" s="2"/>
      <c r="HWA73" s="2"/>
      <c r="HWB73" s="2"/>
      <c r="HWC73" s="2"/>
      <c r="HWD73" s="2"/>
      <c r="HWE73" s="2"/>
      <c r="HWF73" s="2"/>
      <c r="HWG73" s="2"/>
      <c r="HWH73" s="2"/>
      <c r="HWI73" s="2"/>
      <c r="HWJ73" s="2"/>
      <c r="HWK73" s="2"/>
      <c r="HWL73" s="2"/>
      <c r="HWM73" s="2"/>
      <c r="HWN73" s="2"/>
      <c r="HWO73" s="2"/>
      <c r="HWP73" s="2"/>
      <c r="HWQ73" s="2"/>
      <c r="HWR73" s="2"/>
      <c r="HWS73" s="2"/>
      <c r="HWT73" s="2"/>
      <c r="HWU73" s="2"/>
      <c r="HWV73" s="2"/>
      <c r="HWW73" s="2"/>
      <c r="HWX73" s="2"/>
      <c r="HWY73" s="2"/>
      <c r="HWZ73" s="2"/>
      <c r="HXA73" s="2"/>
      <c r="HXB73" s="2"/>
      <c r="HXC73" s="2"/>
      <c r="HXD73" s="2"/>
      <c r="HXE73" s="2"/>
      <c r="HXF73" s="2"/>
      <c r="HXG73" s="2"/>
      <c r="HXH73" s="2"/>
      <c r="HXI73" s="2"/>
      <c r="HXJ73" s="2"/>
      <c r="HXK73" s="2"/>
      <c r="HXL73" s="2"/>
      <c r="HXM73" s="2"/>
      <c r="HXN73" s="2"/>
      <c r="HXO73" s="2"/>
      <c r="HXP73" s="2"/>
      <c r="HXQ73" s="2"/>
      <c r="HXR73" s="2"/>
      <c r="HXS73" s="2"/>
      <c r="HXT73" s="2"/>
      <c r="HXU73" s="2"/>
      <c r="HXV73" s="2"/>
      <c r="HXW73" s="2"/>
      <c r="HXX73" s="2"/>
      <c r="HXY73" s="2"/>
      <c r="HXZ73" s="2"/>
      <c r="HYA73" s="2"/>
      <c r="HYB73" s="2"/>
      <c r="HYC73" s="2"/>
      <c r="HYD73" s="2"/>
      <c r="HYE73" s="2"/>
      <c r="HYF73" s="2"/>
      <c r="HYG73" s="2"/>
      <c r="HYH73" s="2"/>
      <c r="HYI73" s="2"/>
      <c r="HYJ73" s="2"/>
      <c r="HYK73" s="2"/>
      <c r="HYL73" s="2"/>
      <c r="HYM73" s="2"/>
      <c r="HYN73" s="2"/>
      <c r="HYO73" s="2"/>
      <c r="HYP73" s="2"/>
      <c r="HYQ73" s="2"/>
      <c r="HYR73" s="2"/>
      <c r="HYS73" s="2"/>
      <c r="HYT73" s="2"/>
      <c r="HYU73" s="2"/>
      <c r="HYV73" s="2"/>
      <c r="HYW73" s="2"/>
      <c r="HYX73" s="2"/>
      <c r="HYY73" s="2"/>
      <c r="HYZ73" s="2"/>
      <c r="HZA73" s="2"/>
      <c r="HZB73" s="2"/>
      <c r="HZC73" s="2"/>
      <c r="HZD73" s="2"/>
      <c r="HZE73" s="2"/>
      <c r="HZF73" s="2"/>
      <c r="HZG73" s="2"/>
      <c r="HZH73" s="2"/>
      <c r="HZI73" s="2"/>
      <c r="HZJ73" s="2"/>
      <c r="HZK73" s="2"/>
      <c r="HZL73" s="2"/>
      <c r="HZM73" s="2"/>
      <c r="HZN73" s="2"/>
      <c r="HZO73" s="2"/>
      <c r="HZP73" s="2"/>
      <c r="HZQ73" s="2"/>
      <c r="HZR73" s="2"/>
      <c r="HZS73" s="2"/>
      <c r="HZT73" s="2"/>
      <c r="HZU73" s="2"/>
      <c r="HZV73" s="2"/>
      <c r="HZW73" s="2"/>
      <c r="HZX73" s="2"/>
      <c r="HZY73" s="2"/>
      <c r="HZZ73" s="2"/>
      <c r="IAA73" s="2"/>
      <c r="IAB73" s="2"/>
      <c r="IAC73" s="2"/>
      <c r="IAD73" s="2"/>
      <c r="IAE73" s="2"/>
      <c r="IAF73" s="2"/>
      <c r="IAG73" s="2"/>
      <c r="IAH73" s="2"/>
      <c r="IAI73" s="2"/>
      <c r="IAJ73" s="2"/>
      <c r="IAK73" s="2"/>
      <c r="IAL73" s="2"/>
      <c r="IAM73" s="2"/>
      <c r="IAN73" s="2"/>
      <c r="IAO73" s="2"/>
      <c r="IAP73" s="2"/>
      <c r="IAQ73" s="2"/>
      <c r="IAR73" s="2"/>
      <c r="IAS73" s="2"/>
      <c r="IAT73" s="2"/>
      <c r="IAU73" s="2"/>
      <c r="IAV73" s="2"/>
      <c r="IAW73" s="2"/>
      <c r="IAX73" s="2"/>
      <c r="IAY73" s="2"/>
      <c r="IAZ73" s="2"/>
      <c r="IBA73" s="2"/>
      <c r="IBB73" s="2"/>
      <c r="IBC73" s="2"/>
      <c r="IBD73" s="2"/>
      <c r="IBE73" s="2"/>
      <c r="IBF73" s="2"/>
      <c r="IBG73" s="2"/>
      <c r="IBH73" s="2"/>
      <c r="IBI73" s="2"/>
      <c r="IBJ73" s="2"/>
      <c r="IBK73" s="2"/>
      <c r="IBL73" s="2"/>
      <c r="IBM73" s="2"/>
      <c r="IBN73" s="2"/>
      <c r="IBO73" s="2"/>
      <c r="IBP73" s="2"/>
      <c r="IBQ73" s="2"/>
      <c r="IBR73" s="2"/>
      <c r="IBS73" s="2"/>
      <c r="IBT73" s="2"/>
      <c r="IBU73" s="2"/>
      <c r="IBV73" s="2"/>
      <c r="IBW73" s="2"/>
      <c r="IBX73" s="2"/>
      <c r="IBY73" s="2"/>
      <c r="IBZ73" s="2"/>
      <c r="ICA73" s="2"/>
      <c r="ICB73" s="2"/>
      <c r="ICC73" s="2"/>
      <c r="ICD73" s="2"/>
      <c r="ICE73" s="2"/>
      <c r="ICF73" s="2"/>
      <c r="ICG73" s="2"/>
      <c r="ICH73" s="2"/>
      <c r="ICI73" s="2"/>
      <c r="ICJ73" s="2"/>
      <c r="ICK73" s="2"/>
      <c r="ICL73" s="2"/>
      <c r="ICM73" s="2"/>
      <c r="ICN73" s="2"/>
      <c r="ICO73" s="2"/>
      <c r="ICP73" s="2"/>
      <c r="ICQ73" s="2"/>
      <c r="ICR73" s="2"/>
      <c r="ICS73" s="2"/>
      <c r="ICT73" s="2"/>
      <c r="ICU73" s="2"/>
      <c r="ICV73" s="2"/>
      <c r="ICW73" s="2"/>
      <c r="ICX73" s="2"/>
      <c r="ICY73" s="2"/>
      <c r="ICZ73" s="2"/>
      <c r="IDA73" s="2"/>
      <c r="IDB73" s="2"/>
      <c r="IDC73" s="2"/>
      <c r="IDD73" s="2"/>
      <c r="IDE73" s="2"/>
      <c r="IDF73" s="2"/>
      <c r="IDG73" s="2"/>
      <c r="IDH73" s="2"/>
      <c r="IDI73" s="2"/>
      <c r="IDJ73" s="2"/>
      <c r="IDK73" s="2"/>
      <c r="IDL73" s="2"/>
      <c r="IDM73" s="2"/>
      <c r="IDN73" s="2"/>
      <c r="IDO73" s="2"/>
      <c r="IDP73" s="2"/>
      <c r="IDQ73" s="2"/>
      <c r="IDR73" s="2"/>
      <c r="IDS73" s="2"/>
      <c r="IDT73" s="2"/>
      <c r="IDU73" s="2"/>
      <c r="IDV73" s="2"/>
      <c r="IDW73" s="2"/>
      <c r="IDX73" s="2"/>
      <c r="IDY73" s="2"/>
      <c r="IDZ73" s="2"/>
      <c r="IEA73" s="2"/>
      <c r="IEB73" s="2"/>
      <c r="IEC73" s="2"/>
      <c r="IED73" s="2"/>
      <c r="IEE73" s="2"/>
      <c r="IEF73" s="2"/>
      <c r="IEG73" s="2"/>
      <c r="IEH73" s="2"/>
      <c r="IEI73" s="2"/>
      <c r="IEJ73" s="2"/>
      <c r="IEK73" s="2"/>
      <c r="IEL73" s="2"/>
      <c r="IEM73" s="2"/>
      <c r="IEN73" s="2"/>
      <c r="IEO73" s="2"/>
      <c r="IEP73" s="2"/>
      <c r="IEQ73" s="2"/>
      <c r="IER73" s="2"/>
      <c r="IES73" s="2"/>
      <c r="IET73" s="2"/>
      <c r="IEU73" s="2"/>
      <c r="IEV73" s="2"/>
      <c r="IEW73" s="2"/>
      <c r="IEX73" s="2"/>
      <c r="IEY73" s="2"/>
      <c r="IEZ73" s="2"/>
      <c r="IFA73" s="2"/>
      <c r="IFB73" s="2"/>
      <c r="IFC73" s="2"/>
      <c r="IFD73" s="2"/>
      <c r="IFE73" s="2"/>
      <c r="IFF73" s="2"/>
      <c r="IFG73" s="2"/>
      <c r="IFH73" s="2"/>
      <c r="IFI73" s="2"/>
      <c r="IFJ73" s="2"/>
      <c r="IFK73" s="2"/>
      <c r="IFL73" s="2"/>
      <c r="IFM73" s="2"/>
      <c r="IFN73" s="2"/>
      <c r="IFO73" s="2"/>
      <c r="IFP73" s="2"/>
      <c r="IFQ73" s="2"/>
      <c r="IFR73" s="2"/>
      <c r="IFS73" s="2"/>
      <c r="IFT73" s="2"/>
      <c r="IFU73" s="2"/>
      <c r="IFV73" s="2"/>
      <c r="IFW73" s="2"/>
      <c r="IFX73" s="2"/>
      <c r="IFY73" s="2"/>
      <c r="IFZ73" s="2"/>
      <c r="IGA73" s="2"/>
      <c r="IGB73" s="2"/>
      <c r="IGC73" s="2"/>
      <c r="IGD73" s="2"/>
      <c r="IGE73" s="2"/>
      <c r="IGF73" s="2"/>
      <c r="IGG73" s="2"/>
      <c r="IGH73" s="2"/>
      <c r="IGI73" s="2"/>
      <c r="IGJ73" s="2"/>
      <c r="IGK73" s="2"/>
      <c r="IGL73" s="2"/>
      <c r="IGM73" s="2"/>
      <c r="IGN73" s="2"/>
      <c r="IGO73" s="2"/>
      <c r="IGP73" s="2"/>
      <c r="IGQ73" s="2"/>
      <c r="IGR73" s="2"/>
      <c r="IGS73" s="2"/>
      <c r="IGT73" s="2"/>
      <c r="IGU73" s="2"/>
      <c r="IGV73" s="2"/>
      <c r="IGW73" s="2"/>
      <c r="IGX73" s="2"/>
      <c r="IGY73" s="2"/>
      <c r="IGZ73" s="2"/>
      <c r="IHA73" s="2"/>
      <c r="IHB73" s="2"/>
      <c r="IHC73" s="2"/>
      <c r="IHD73" s="2"/>
      <c r="IHE73" s="2"/>
      <c r="IHF73" s="2"/>
      <c r="IHG73" s="2"/>
      <c r="IHH73" s="2"/>
      <c r="IHI73" s="2"/>
      <c r="IHJ73" s="2"/>
      <c r="IHK73" s="2"/>
      <c r="IHL73" s="2"/>
      <c r="IHM73" s="2"/>
      <c r="IHN73" s="2"/>
      <c r="IHO73" s="2"/>
      <c r="IHP73" s="2"/>
      <c r="IHQ73" s="2"/>
      <c r="IHR73" s="2"/>
      <c r="IHS73" s="2"/>
      <c r="IHT73" s="2"/>
      <c r="IHU73" s="2"/>
      <c r="IHV73" s="2"/>
      <c r="IHW73" s="2"/>
      <c r="IHX73" s="2"/>
      <c r="IHY73" s="2"/>
      <c r="IHZ73" s="2"/>
      <c r="IIA73" s="2"/>
      <c r="IIB73" s="2"/>
      <c r="IIC73" s="2"/>
      <c r="IID73" s="2"/>
      <c r="IIE73" s="2"/>
      <c r="IIF73" s="2"/>
      <c r="IIG73" s="2"/>
      <c r="IIH73" s="2"/>
      <c r="III73" s="2"/>
      <c r="IIJ73" s="2"/>
      <c r="IIK73" s="2"/>
      <c r="IIL73" s="2"/>
      <c r="IIM73" s="2"/>
      <c r="IIN73" s="2"/>
      <c r="IIO73" s="2"/>
      <c r="IIP73" s="2"/>
      <c r="IIQ73" s="2"/>
      <c r="IIR73" s="2"/>
      <c r="IIS73" s="2"/>
      <c r="IIT73" s="2"/>
      <c r="IIU73" s="2"/>
      <c r="IIV73" s="2"/>
      <c r="IIW73" s="2"/>
      <c r="IIX73" s="2"/>
      <c r="IIY73" s="2"/>
      <c r="IIZ73" s="2"/>
      <c r="IJA73" s="2"/>
      <c r="IJB73" s="2"/>
      <c r="IJC73" s="2"/>
      <c r="IJD73" s="2"/>
      <c r="IJE73" s="2"/>
      <c r="IJF73" s="2"/>
      <c r="IJG73" s="2"/>
      <c r="IJH73" s="2"/>
      <c r="IJI73" s="2"/>
      <c r="IJJ73" s="2"/>
      <c r="IJK73" s="2"/>
      <c r="IJL73" s="2"/>
      <c r="IJM73" s="2"/>
      <c r="IJN73" s="2"/>
      <c r="IJO73" s="2"/>
      <c r="IJP73" s="2"/>
      <c r="IJQ73" s="2"/>
      <c r="IJR73" s="2"/>
      <c r="IJS73" s="2"/>
      <c r="IJT73" s="2"/>
      <c r="IJU73" s="2"/>
      <c r="IJV73" s="2"/>
      <c r="IJW73" s="2"/>
      <c r="IJX73" s="2"/>
      <c r="IJY73" s="2"/>
      <c r="IJZ73" s="2"/>
      <c r="IKA73" s="2"/>
      <c r="IKB73" s="2"/>
      <c r="IKC73" s="2"/>
      <c r="IKD73" s="2"/>
      <c r="IKE73" s="2"/>
      <c r="IKF73" s="2"/>
      <c r="IKG73" s="2"/>
      <c r="IKH73" s="2"/>
      <c r="IKI73" s="2"/>
      <c r="IKJ73" s="2"/>
      <c r="IKK73" s="2"/>
      <c r="IKL73" s="2"/>
      <c r="IKM73" s="2"/>
      <c r="IKN73" s="2"/>
      <c r="IKO73" s="2"/>
      <c r="IKP73" s="2"/>
      <c r="IKQ73" s="2"/>
      <c r="IKR73" s="2"/>
      <c r="IKS73" s="2"/>
      <c r="IKT73" s="2"/>
      <c r="IKU73" s="2"/>
      <c r="IKV73" s="2"/>
      <c r="IKW73" s="2"/>
      <c r="IKX73" s="2"/>
      <c r="IKY73" s="2"/>
      <c r="IKZ73" s="2"/>
      <c r="ILA73" s="2"/>
      <c r="ILB73" s="2"/>
      <c r="ILC73" s="2"/>
      <c r="ILD73" s="2"/>
      <c r="ILE73" s="2"/>
      <c r="ILF73" s="2"/>
      <c r="ILG73" s="2"/>
      <c r="ILH73" s="2"/>
      <c r="ILI73" s="2"/>
      <c r="ILJ73" s="2"/>
      <c r="ILK73" s="2"/>
      <c r="ILL73" s="2"/>
      <c r="ILM73" s="2"/>
      <c r="ILN73" s="2"/>
      <c r="ILO73" s="2"/>
      <c r="ILP73" s="2"/>
      <c r="ILQ73" s="2"/>
      <c r="ILR73" s="2"/>
      <c r="ILS73" s="2"/>
      <c r="ILT73" s="2"/>
      <c r="ILU73" s="2"/>
      <c r="ILV73" s="2"/>
      <c r="ILW73" s="2"/>
      <c r="ILX73" s="2"/>
      <c r="ILY73" s="2"/>
      <c r="ILZ73" s="2"/>
      <c r="IMA73" s="2"/>
      <c r="IMB73" s="2"/>
      <c r="IMC73" s="2"/>
      <c r="IMD73" s="2"/>
      <c r="IME73" s="2"/>
      <c r="IMF73" s="2"/>
      <c r="IMG73" s="2"/>
      <c r="IMH73" s="2"/>
      <c r="IMI73" s="2"/>
      <c r="IMJ73" s="2"/>
      <c r="IMK73" s="2"/>
      <c r="IML73" s="2"/>
      <c r="IMM73" s="2"/>
      <c r="IMN73" s="2"/>
      <c r="IMO73" s="2"/>
      <c r="IMP73" s="2"/>
      <c r="IMQ73" s="2"/>
      <c r="IMR73" s="2"/>
      <c r="IMS73" s="2"/>
      <c r="IMT73" s="2"/>
      <c r="IMU73" s="2"/>
      <c r="IMV73" s="2"/>
      <c r="IMW73" s="2"/>
      <c r="IMX73" s="2"/>
      <c r="IMY73" s="2"/>
      <c r="IMZ73" s="2"/>
      <c r="INA73" s="2"/>
      <c r="INB73" s="2"/>
      <c r="INC73" s="2"/>
      <c r="IND73" s="2"/>
      <c r="INE73" s="2"/>
      <c r="INF73" s="2"/>
      <c r="ING73" s="2"/>
      <c r="INH73" s="2"/>
      <c r="INI73" s="2"/>
      <c r="INJ73" s="2"/>
      <c r="INK73" s="2"/>
      <c r="INL73" s="2"/>
      <c r="INM73" s="2"/>
      <c r="INN73" s="2"/>
      <c r="INO73" s="2"/>
      <c r="INP73" s="2"/>
      <c r="INQ73" s="2"/>
      <c r="INR73" s="2"/>
      <c r="INS73" s="2"/>
      <c r="INT73" s="2"/>
      <c r="INU73" s="2"/>
      <c r="INV73" s="2"/>
      <c r="INW73" s="2"/>
      <c r="INX73" s="2"/>
      <c r="INY73" s="2"/>
      <c r="INZ73" s="2"/>
      <c r="IOA73" s="2"/>
      <c r="IOB73" s="2"/>
      <c r="IOC73" s="2"/>
      <c r="IOD73" s="2"/>
      <c r="IOE73" s="2"/>
      <c r="IOF73" s="2"/>
      <c r="IOG73" s="2"/>
      <c r="IOH73" s="2"/>
      <c r="IOI73" s="2"/>
      <c r="IOJ73" s="2"/>
      <c r="IOK73" s="2"/>
      <c r="IOL73" s="2"/>
      <c r="IOM73" s="2"/>
      <c r="ION73" s="2"/>
      <c r="IOO73" s="2"/>
      <c r="IOP73" s="2"/>
      <c r="IOQ73" s="2"/>
      <c r="IOR73" s="2"/>
      <c r="IOS73" s="2"/>
      <c r="IOT73" s="2"/>
      <c r="IOU73" s="2"/>
      <c r="IOV73" s="2"/>
      <c r="IOW73" s="2"/>
      <c r="IOX73" s="2"/>
      <c r="IOY73" s="2"/>
      <c r="IOZ73" s="2"/>
      <c r="IPA73" s="2"/>
      <c r="IPB73" s="2"/>
      <c r="IPC73" s="2"/>
      <c r="IPD73" s="2"/>
      <c r="IPE73" s="2"/>
      <c r="IPF73" s="2"/>
      <c r="IPG73" s="2"/>
      <c r="IPH73" s="2"/>
      <c r="IPI73" s="2"/>
      <c r="IPJ73" s="2"/>
      <c r="IPK73" s="2"/>
      <c r="IPL73" s="2"/>
      <c r="IPM73" s="2"/>
      <c r="IPN73" s="2"/>
      <c r="IPO73" s="2"/>
      <c r="IPP73" s="2"/>
      <c r="IPQ73" s="2"/>
      <c r="IPR73" s="2"/>
      <c r="IPS73" s="2"/>
      <c r="IPT73" s="2"/>
      <c r="IPU73" s="2"/>
      <c r="IPV73" s="2"/>
      <c r="IPW73" s="2"/>
      <c r="IPX73" s="2"/>
      <c r="IPY73" s="2"/>
      <c r="IPZ73" s="2"/>
      <c r="IQA73" s="2"/>
      <c r="IQB73" s="2"/>
      <c r="IQC73" s="2"/>
      <c r="IQD73" s="2"/>
      <c r="IQE73" s="2"/>
      <c r="IQF73" s="2"/>
      <c r="IQG73" s="2"/>
      <c r="IQH73" s="2"/>
      <c r="IQI73" s="2"/>
      <c r="IQJ73" s="2"/>
      <c r="IQK73" s="2"/>
      <c r="IQL73" s="2"/>
      <c r="IQM73" s="2"/>
      <c r="IQN73" s="2"/>
      <c r="IQO73" s="2"/>
      <c r="IQP73" s="2"/>
      <c r="IQQ73" s="2"/>
      <c r="IQR73" s="2"/>
      <c r="IQS73" s="2"/>
      <c r="IQT73" s="2"/>
      <c r="IQU73" s="2"/>
      <c r="IQV73" s="2"/>
      <c r="IQW73" s="2"/>
      <c r="IQX73" s="2"/>
      <c r="IQY73" s="2"/>
      <c r="IQZ73" s="2"/>
      <c r="IRA73" s="2"/>
      <c r="IRB73" s="2"/>
      <c r="IRC73" s="2"/>
      <c r="IRD73" s="2"/>
      <c r="IRE73" s="2"/>
      <c r="IRF73" s="2"/>
      <c r="IRG73" s="2"/>
      <c r="IRH73" s="2"/>
      <c r="IRI73" s="2"/>
      <c r="IRJ73" s="2"/>
      <c r="IRK73" s="2"/>
      <c r="IRL73" s="2"/>
      <c r="IRM73" s="2"/>
      <c r="IRN73" s="2"/>
      <c r="IRO73" s="2"/>
      <c r="IRP73" s="2"/>
      <c r="IRQ73" s="2"/>
      <c r="IRR73" s="2"/>
      <c r="IRS73" s="2"/>
      <c r="IRT73" s="2"/>
      <c r="IRU73" s="2"/>
      <c r="IRV73" s="2"/>
      <c r="IRW73" s="2"/>
      <c r="IRX73" s="2"/>
      <c r="IRY73" s="2"/>
      <c r="IRZ73" s="2"/>
      <c r="ISA73" s="2"/>
      <c r="ISB73" s="2"/>
      <c r="ISC73" s="2"/>
      <c r="ISD73" s="2"/>
      <c r="ISE73" s="2"/>
      <c r="ISF73" s="2"/>
      <c r="ISG73" s="2"/>
      <c r="ISH73" s="2"/>
      <c r="ISI73" s="2"/>
      <c r="ISJ73" s="2"/>
      <c r="ISK73" s="2"/>
      <c r="ISL73" s="2"/>
      <c r="ISM73" s="2"/>
      <c r="ISN73" s="2"/>
      <c r="ISO73" s="2"/>
      <c r="ISP73" s="2"/>
      <c r="ISQ73" s="2"/>
      <c r="ISR73" s="2"/>
      <c r="ISS73" s="2"/>
      <c r="IST73" s="2"/>
      <c r="ISU73" s="2"/>
      <c r="ISV73" s="2"/>
      <c r="ISW73" s="2"/>
      <c r="ISX73" s="2"/>
      <c r="ISY73" s="2"/>
      <c r="ISZ73" s="2"/>
      <c r="ITA73" s="2"/>
      <c r="ITB73" s="2"/>
      <c r="ITC73" s="2"/>
      <c r="ITD73" s="2"/>
      <c r="ITE73" s="2"/>
      <c r="ITF73" s="2"/>
      <c r="ITG73" s="2"/>
      <c r="ITH73" s="2"/>
      <c r="ITI73" s="2"/>
      <c r="ITJ73" s="2"/>
      <c r="ITK73" s="2"/>
      <c r="ITL73" s="2"/>
      <c r="ITM73" s="2"/>
      <c r="ITN73" s="2"/>
      <c r="ITO73" s="2"/>
      <c r="ITP73" s="2"/>
      <c r="ITQ73" s="2"/>
      <c r="ITR73" s="2"/>
      <c r="ITS73" s="2"/>
      <c r="ITT73" s="2"/>
      <c r="ITU73" s="2"/>
      <c r="ITV73" s="2"/>
      <c r="ITW73" s="2"/>
      <c r="ITX73" s="2"/>
      <c r="ITY73" s="2"/>
      <c r="ITZ73" s="2"/>
      <c r="IUA73" s="2"/>
      <c r="IUB73" s="2"/>
      <c r="IUC73" s="2"/>
      <c r="IUD73" s="2"/>
      <c r="IUE73" s="2"/>
      <c r="IUF73" s="2"/>
      <c r="IUG73" s="2"/>
      <c r="IUH73" s="2"/>
      <c r="IUI73" s="2"/>
      <c r="IUJ73" s="2"/>
      <c r="IUK73" s="2"/>
      <c r="IUL73" s="2"/>
      <c r="IUM73" s="2"/>
      <c r="IUN73" s="2"/>
      <c r="IUO73" s="2"/>
      <c r="IUP73" s="2"/>
      <c r="IUQ73" s="2"/>
      <c r="IUR73" s="2"/>
      <c r="IUS73" s="2"/>
      <c r="IUT73" s="2"/>
      <c r="IUU73" s="2"/>
      <c r="IUV73" s="2"/>
      <c r="IUW73" s="2"/>
      <c r="IUX73" s="2"/>
      <c r="IUY73" s="2"/>
      <c r="IUZ73" s="2"/>
      <c r="IVA73" s="2"/>
      <c r="IVB73" s="2"/>
      <c r="IVC73" s="2"/>
      <c r="IVD73" s="2"/>
      <c r="IVE73" s="2"/>
      <c r="IVF73" s="2"/>
      <c r="IVG73" s="2"/>
      <c r="IVH73" s="2"/>
      <c r="IVI73" s="2"/>
      <c r="IVJ73" s="2"/>
      <c r="IVK73" s="2"/>
      <c r="IVL73" s="2"/>
      <c r="IVM73" s="2"/>
      <c r="IVN73" s="2"/>
      <c r="IVO73" s="2"/>
      <c r="IVP73" s="2"/>
      <c r="IVQ73" s="2"/>
      <c r="IVR73" s="2"/>
      <c r="IVS73" s="2"/>
      <c r="IVT73" s="2"/>
      <c r="IVU73" s="2"/>
      <c r="IVV73" s="2"/>
      <c r="IVW73" s="2"/>
      <c r="IVX73" s="2"/>
      <c r="IVY73" s="2"/>
      <c r="IVZ73" s="2"/>
      <c r="IWA73" s="2"/>
      <c r="IWB73" s="2"/>
      <c r="IWC73" s="2"/>
      <c r="IWD73" s="2"/>
      <c r="IWE73" s="2"/>
      <c r="IWF73" s="2"/>
      <c r="IWG73" s="2"/>
      <c r="IWH73" s="2"/>
      <c r="IWI73" s="2"/>
      <c r="IWJ73" s="2"/>
      <c r="IWK73" s="2"/>
      <c r="IWL73" s="2"/>
      <c r="IWM73" s="2"/>
      <c r="IWN73" s="2"/>
      <c r="IWO73" s="2"/>
      <c r="IWP73" s="2"/>
      <c r="IWQ73" s="2"/>
      <c r="IWR73" s="2"/>
      <c r="IWS73" s="2"/>
      <c r="IWT73" s="2"/>
      <c r="IWU73" s="2"/>
      <c r="IWV73" s="2"/>
      <c r="IWW73" s="2"/>
      <c r="IWX73" s="2"/>
      <c r="IWY73" s="2"/>
      <c r="IWZ73" s="2"/>
      <c r="IXA73" s="2"/>
      <c r="IXB73" s="2"/>
      <c r="IXC73" s="2"/>
      <c r="IXD73" s="2"/>
      <c r="IXE73" s="2"/>
      <c r="IXF73" s="2"/>
      <c r="IXG73" s="2"/>
      <c r="IXH73" s="2"/>
      <c r="IXI73" s="2"/>
      <c r="IXJ73" s="2"/>
      <c r="IXK73" s="2"/>
      <c r="IXL73" s="2"/>
      <c r="IXM73" s="2"/>
      <c r="IXN73" s="2"/>
      <c r="IXO73" s="2"/>
      <c r="IXP73" s="2"/>
      <c r="IXQ73" s="2"/>
      <c r="IXR73" s="2"/>
      <c r="IXS73" s="2"/>
      <c r="IXT73" s="2"/>
      <c r="IXU73" s="2"/>
      <c r="IXV73" s="2"/>
      <c r="IXW73" s="2"/>
      <c r="IXX73" s="2"/>
      <c r="IXY73" s="2"/>
      <c r="IXZ73" s="2"/>
      <c r="IYA73" s="2"/>
      <c r="IYB73" s="2"/>
      <c r="IYC73" s="2"/>
      <c r="IYD73" s="2"/>
      <c r="IYE73" s="2"/>
      <c r="IYF73" s="2"/>
      <c r="IYG73" s="2"/>
      <c r="IYH73" s="2"/>
      <c r="IYI73" s="2"/>
      <c r="IYJ73" s="2"/>
      <c r="IYK73" s="2"/>
      <c r="IYL73" s="2"/>
      <c r="IYM73" s="2"/>
      <c r="IYN73" s="2"/>
      <c r="IYO73" s="2"/>
      <c r="IYP73" s="2"/>
      <c r="IYQ73" s="2"/>
      <c r="IYR73" s="2"/>
      <c r="IYS73" s="2"/>
      <c r="IYT73" s="2"/>
      <c r="IYU73" s="2"/>
      <c r="IYV73" s="2"/>
      <c r="IYW73" s="2"/>
      <c r="IYX73" s="2"/>
      <c r="IYY73" s="2"/>
      <c r="IYZ73" s="2"/>
      <c r="IZA73" s="2"/>
      <c r="IZB73" s="2"/>
      <c r="IZC73" s="2"/>
      <c r="IZD73" s="2"/>
      <c r="IZE73" s="2"/>
      <c r="IZF73" s="2"/>
      <c r="IZG73" s="2"/>
      <c r="IZH73" s="2"/>
      <c r="IZI73" s="2"/>
      <c r="IZJ73" s="2"/>
      <c r="IZK73" s="2"/>
      <c r="IZL73" s="2"/>
      <c r="IZM73" s="2"/>
      <c r="IZN73" s="2"/>
      <c r="IZO73" s="2"/>
      <c r="IZP73" s="2"/>
      <c r="IZQ73" s="2"/>
      <c r="IZR73" s="2"/>
      <c r="IZS73" s="2"/>
      <c r="IZT73" s="2"/>
      <c r="IZU73" s="2"/>
      <c r="IZV73" s="2"/>
      <c r="IZW73" s="2"/>
      <c r="IZX73" s="2"/>
      <c r="IZY73" s="2"/>
      <c r="IZZ73" s="2"/>
      <c r="JAA73" s="2"/>
      <c r="JAB73" s="2"/>
      <c r="JAC73" s="2"/>
      <c r="JAD73" s="2"/>
      <c r="JAE73" s="2"/>
      <c r="JAF73" s="2"/>
      <c r="JAG73" s="2"/>
      <c r="JAH73" s="2"/>
      <c r="JAI73" s="2"/>
      <c r="JAJ73" s="2"/>
      <c r="JAK73" s="2"/>
      <c r="JAL73" s="2"/>
      <c r="JAM73" s="2"/>
      <c r="JAN73" s="2"/>
      <c r="JAO73" s="2"/>
      <c r="JAP73" s="2"/>
      <c r="JAQ73" s="2"/>
      <c r="JAR73" s="2"/>
      <c r="JAS73" s="2"/>
      <c r="JAT73" s="2"/>
      <c r="JAU73" s="2"/>
      <c r="JAV73" s="2"/>
      <c r="JAW73" s="2"/>
      <c r="JAX73" s="2"/>
      <c r="JAY73" s="2"/>
      <c r="JAZ73" s="2"/>
      <c r="JBA73" s="2"/>
      <c r="JBB73" s="2"/>
      <c r="JBC73" s="2"/>
      <c r="JBD73" s="2"/>
      <c r="JBE73" s="2"/>
      <c r="JBF73" s="2"/>
      <c r="JBG73" s="2"/>
      <c r="JBH73" s="2"/>
      <c r="JBI73" s="2"/>
      <c r="JBJ73" s="2"/>
      <c r="JBK73" s="2"/>
      <c r="JBL73" s="2"/>
      <c r="JBM73" s="2"/>
      <c r="JBN73" s="2"/>
      <c r="JBO73" s="2"/>
      <c r="JBP73" s="2"/>
      <c r="JBQ73" s="2"/>
      <c r="JBR73" s="2"/>
      <c r="JBS73" s="2"/>
      <c r="JBT73" s="2"/>
      <c r="JBU73" s="2"/>
      <c r="JBV73" s="2"/>
      <c r="JBW73" s="2"/>
      <c r="JBX73" s="2"/>
      <c r="JBY73" s="2"/>
      <c r="JBZ73" s="2"/>
      <c r="JCA73" s="2"/>
      <c r="JCB73" s="2"/>
      <c r="JCC73" s="2"/>
      <c r="JCD73" s="2"/>
      <c r="JCE73" s="2"/>
      <c r="JCF73" s="2"/>
      <c r="JCG73" s="2"/>
      <c r="JCH73" s="2"/>
      <c r="JCI73" s="2"/>
      <c r="JCJ73" s="2"/>
      <c r="JCK73" s="2"/>
      <c r="JCL73" s="2"/>
      <c r="JCM73" s="2"/>
      <c r="JCN73" s="2"/>
      <c r="JCO73" s="2"/>
      <c r="JCP73" s="2"/>
      <c r="JCQ73" s="2"/>
      <c r="JCR73" s="2"/>
      <c r="JCS73" s="2"/>
      <c r="JCT73" s="2"/>
      <c r="JCU73" s="2"/>
      <c r="JCV73" s="2"/>
      <c r="JCW73" s="2"/>
      <c r="JCX73" s="2"/>
      <c r="JCY73" s="2"/>
      <c r="JCZ73" s="2"/>
      <c r="JDA73" s="2"/>
      <c r="JDB73" s="2"/>
      <c r="JDC73" s="2"/>
      <c r="JDD73" s="2"/>
      <c r="JDE73" s="2"/>
      <c r="JDF73" s="2"/>
      <c r="JDG73" s="2"/>
      <c r="JDH73" s="2"/>
      <c r="JDI73" s="2"/>
      <c r="JDJ73" s="2"/>
      <c r="JDK73" s="2"/>
      <c r="JDL73" s="2"/>
      <c r="JDM73" s="2"/>
      <c r="JDN73" s="2"/>
      <c r="JDO73" s="2"/>
      <c r="JDP73" s="2"/>
      <c r="JDQ73" s="2"/>
      <c r="JDR73" s="2"/>
      <c r="JDS73" s="2"/>
      <c r="JDT73" s="2"/>
      <c r="JDU73" s="2"/>
      <c r="JDV73" s="2"/>
      <c r="JDW73" s="2"/>
      <c r="JDX73" s="2"/>
      <c r="JDY73" s="2"/>
      <c r="JDZ73" s="2"/>
      <c r="JEA73" s="2"/>
      <c r="JEB73" s="2"/>
      <c r="JEC73" s="2"/>
      <c r="JED73" s="2"/>
      <c r="JEE73" s="2"/>
      <c r="JEF73" s="2"/>
      <c r="JEG73" s="2"/>
      <c r="JEH73" s="2"/>
      <c r="JEI73" s="2"/>
      <c r="JEJ73" s="2"/>
      <c r="JEK73" s="2"/>
      <c r="JEL73" s="2"/>
      <c r="JEM73" s="2"/>
      <c r="JEN73" s="2"/>
      <c r="JEO73" s="2"/>
      <c r="JEP73" s="2"/>
      <c r="JEQ73" s="2"/>
      <c r="JER73" s="2"/>
      <c r="JES73" s="2"/>
      <c r="JET73" s="2"/>
      <c r="JEU73" s="2"/>
      <c r="JEV73" s="2"/>
      <c r="JEW73" s="2"/>
      <c r="JEX73" s="2"/>
      <c r="JEY73" s="2"/>
      <c r="JEZ73" s="2"/>
      <c r="JFA73" s="2"/>
      <c r="JFB73" s="2"/>
      <c r="JFC73" s="2"/>
      <c r="JFD73" s="2"/>
      <c r="JFE73" s="2"/>
      <c r="JFF73" s="2"/>
      <c r="JFG73" s="2"/>
      <c r="JFH73" s="2"/>
      <c r="JFI73" s="2"/>
      <c r="JFJ73" s="2"/>
      <c r="JFK73" s="2"/>
      <c r="JFL73" s="2"/>
      <c r="JFM73" s="2"/>
      <c r="JFN73" s="2"/>
      <c r="JFO73" s="2"/>
      <c r="JFP73" s="2"/>
      <c r="JFQ73" s="2"/>
      <c r="JFR73" s="2"/>
      <c r="JFS73" s="2"/>
      <c r="JFT73" s="2"/>
      <c r="JFU73" s="2"/>
      <c r="JFV73" s="2"/>
      <c r="JFW73" s="2"/>
      <c r="JFX73" s="2"/>
      <c r="JFY73" s="2"/>
      <c r="JFZ73" s="2"/>
      <c r="JGA73" s="2"/>
      <c r="JGB73" s="2"/>
      <c r="JGC73" s="2"/>
      <c r="JGD73" s="2"/>
      <c r="JGE73" s="2"/>
      <c r="JGF73" s="2"/>
      <c r="JGG73" s="2"/>
      <c r="JGH73" s="2"/>
      <c r="JGI73" s="2"/>
      <c r="JGJ73" s="2"/>
      <c r="JGK73" s="2"/>
      <c r="JGL73" s="2"/>
      <c r="JGM73" s="2"/>
      <c r="JGN73" s="2"/>
      <c r="JGO73" s="2"/>
      <c r="JGP73" s="2"/>
      <c r="JGQ73" s="2"/>
      <c r="JGR73" s="2"/>
      <c r="JGS73" s="2"/>
      <c r="JGT73" s="2"/>
      <c r="JGU73" s="2"/>
      <c r="JGV73" s="2"/>
      <c r="JGW73" s="2"/>
      <c r="JGX73" s="2"/>
      <c r="JGY73" s="2"/>
      <c r="JGZ73" s="2"/>
      <c r="JHA73" s="2"/>
      <c r="JHB73" s="2"/>
      <c r="JHC73" s="2"/>
      <c r="JHD73" s="2"/>
      <c r="JHE73" s="2"/>
      <c r="JHF73" s="2"/>
      <c r="JHG73" s="2"/>
      <c r="JHH73" s="2"/>
      <c r="JHI73" s="2"/>
      <c r="JHJ73" s="2"/>
      <c r="JHK73" s="2"/>
      <c r="JHL73" s="2"/>
      <c r="JHM73" s="2"/>
      <c r="JHN73" s="2"/>
      <c r="JHO73" s="2"/>
      <c r="JHP73" s="2"/>
      <c r="JHQ73" s="2"/>
      <c r="JHR73" s="2"/>
      <c r="JHS73" s="2"/>
      <c r="JHT73" s="2"/>
      <c r="JHU73" s="2"/>
      <c r="JHV73" s="2"/>
      <c r="JHW73" s="2"/>
      <c r="JHX73" s="2"/>
      <c r="JHY73" s="2"/>
      <c r="JHZ73" s="2"/>
      <c r="JIA73" s="2"/>
      <c r="JIB73" s="2"/>
      <c r="JIC73" s="2"/>
      <c r="JID73" s="2"/>
      <c r="JIE73" s="2"/>
      <c r="JIF73" s="2"/>
      <c r="JIG73" s="2"/>
      <c r="JIH73" s="2"/>
      <c r="JII73" s="2"/>
      <c r="JIJ73" s="2"/>
      <c r="JIK73" s="2"/>
      <c r="JIL73" s="2"/>
      <c r="JIM73" s="2"/>
      <c r="JIN73" s="2"/>
      <c r="JIO73" s="2"/>
      <c r="JIP73" s="2"/>
      <c r="JIQ73" s="2"/>
      <c r="JIR73" s="2"/>
      <c r="JIS73" s="2"/>
      <c r="JIT73" s="2"/>
      <c r="JIU73" s="2"/>
      <c r="JIV73" s="2"/>
      <c r="JIW73" s="2"/>
      <c r="JIX73" s="2"/>
      <c r="JIY73" s="2"/>
      <c r="JIZ73" s="2"/>
      <c r="JJA73" s="2"/>
      <c r="JJB73" s="2"/>
      <c r="JJC73" s="2"/>
      <c r="JJD73" s="2"/>
      <c r="JJE73" s="2"/>
      <c r="JJF73" s="2"/>
      <c r="JJG73" s="2"/>
      <c r="JJH73" s="2"/>
      <c r="JJI73" s="2"/>
      <c r="JJJ73" s="2"/>
      <c r="JJK73" s="2"/>
      <c r="JJL73" s="2"/>
      <c r="JJM73" s="2"/>
      <c r="JJN73" s="2"/>
      <c r="JJO73" s="2"/>
      <c r="JJP73" s="2"/>
      <c r="JJQ73" s="2"/>
      <c r="JJR73" s="2"/>
      <c r="JJS73" s="2"/>
      <c r="JJT73" s="2"/>
      <c r="JJU73" s="2"/>
      <c r="JJV73" s="2"/>
      <c r="JJW73" s="2"/>
      <c r="JJX73" s="2"/>
      <c r="JJY73" s="2"/>
      <c r="JJZ73" s="2"/>
      <c r="JKA73" s="2"/>
      <c r="JKB73" s="2"/>
      <c r="JKC73" s="2"/>
      <c r="JKD73" s="2"/>
      <c r="JKE73" s="2"/>
      <c r="JKF73" s="2"/>
      <c r="JKG73" s="2"/>
      <c r="JKH73" s="2"/>
      <c r="JKI73" s="2"/>
      <c r="JKJ73" s="2"/>
      <c r="JKK73" s="2"/>
      <c r="JKL73" s="2"/>
      <c r="JKM73" s="2"/>
      <c r="JKN73" s="2"/>
      <c r="JKO73" s="2"/>
      <c r="JKP73" s="2"/>
      <c r="JKQ73" s="2"/>
      <c r="JKR73" s="2"/>
      <c r="JKS73" s="2"/>
      <c r="JKT73" s="2"/>
      <c r="JKU73" s="2"/>
      <c r="JKV73" s="2"/>
      <c r="JKW73" s="2"/>
      <c r="JKX73" s="2"/>
      <c r="JKY73" s="2"/>
      <c r="JKZ73" s="2"/>
      <c r="JLA73" s="2"/>
      <c r="JLB73" s="2"/>
      <c r="JLC73" s="2"/>
      <c r="JLD73" s="2"/>
      <c r="JLE73" s="2"/>
      <c r="JLF73" s="2"/>
      <c r="JLG73" s="2"/>
      <c r="JLH73" s="2"/>
      <c r="JLI73" s="2"/>
      <c r="JLJ73" s="2"/>
      <c r="JLK73" s="2"/>
      <c r="JLL73" s="2"/>
      <c r="JLM73" s="2"/>
      <c r="JLN73" s="2"/>
      <c r="JLO73" s="2"/>
      <c r="JLP73" s="2"/>
      <c r="JLQ73" s="2"/>
      <c r="JLR73" s="2"/>
      <c r="JLS73" s="2"/>
      <c r="JLT73" s="2"/>
      <c r="JLU73" s="2"/>
      <c r="JLV73" s="2"/>
      <c r="JLW73" s="2"/>
      <c r="JLX73" s="2"/>
      <c r="JLY73" s="2"/>
      <c r="JLZ73" s="2"/>
      <c r="JMA73" s="2"/>
      <c r="JMB73" s="2"/>
      <c r="JMC73" s="2"/>
      <c r="JMD73" s="2"/>
      <c r="JME73" s="2"/>
      <c r="JMF73" s="2"/>
      <c r="JMG73" s="2"/>
      <c r="JMH73" s="2"/>
      <c r="JMI73" s="2"/>
      <c r="JMJ73" s="2"/>
      <c r="JMK73" s="2"/>
      <c r="JML73" s="2"/>
      <c r="JMM73" s="2"/>
      <c r="JMN73" s="2"/>
      <c r="JMO73" s="2"/>
      <c r="JMP73" s="2"/>
      <c r="JMQ73" s="2"/>
      <c r="JMR73" s="2"/>
      <c r="JMS73" s="2"/>
      <c r="JMT73" s="2"/>
      <c r="JMU73" s="2"/>
      <c r="JMV73" s="2"/>
      <c r="JMW73" s="2"/>
      <c r="JMX73" s="2"/>
      <c r="JMY73" s="2"/>
      <c r="JMZ73" s="2"/>
      <c r="JNA73" s="2"/>
      <c r="JNB73" s="2"/>
      <c r="JNC73" s="2"/>
      <c r="JND73" s="2"/>
      <c r="JNE73" s="2"/>
      <c r="JNF73" s="2"/>
      <c r="JNG73" s="2"/>
      <c r="JNH73" s="2"/>
      <c r="JNI73" s="2"/>
      <c r="JNJ73" s="2"/>
      <c r="JNK73" s="2"/>
      <c r="JNL73" s="2"/>
      <c r="JNM73" s="2"/>
      <c r="JNN73" s="2"/>
      <c r="JNO73" s="2"/>
      <c r="JNP73" s="2"/>
      <c r="JNQ73" s="2"/>
      <c r="JNR73" s="2"/>
      <c r="JNS73" s="2"/>
      <c r="JNT73" s="2"/>
      <c r="JNU73" s="2"/>
      <c r="JNV73" s="2"/>
      <c r="JNW73" s="2"/>
      <c r="JNX73" s="2"/>
      <c r="JNY73" s="2"/>
      <c r="JNZ73" s="2"/>
      <c r="JOA73" s="2"/>
      <c r="JOB73" s="2"/>
      <c r="JOC73" s="2"/>
      <c r="JOD73" s="2"/>
      <c r="JOE73" s="2"/>
      <c r="JOF73" s="2"/>
      <c r="JOG73" s="2"/>
      <c r="JOH73" s="2"/>
      <c r="JOI73" s="2"/>
      <c r="JOJ73" s="2"/>
      <c r="JOK73" s="2"/>
      <c r="JOL73" s="2"/>
      <c r="JOM73" s="2"/>
      <c r="JON73" s="2"/>
      <c r="JOO73" s="2"/>
      <c r="JOP73" s="2"/>
      <c r="JOQ73" s="2"/>
      <c r="JOR73" s="2"/>
      <c r="JOS73" s="2"/>
      <c r="JOT73" s="2"/>
      <c r="JOU73" s="2"/>
      <c r="JOV73" s="2"/>
      <c r="JOW73" s="2"/>
      <c r="JOX73" s="2"/>
      <c r="JOY73" s="2"/>
      <c r="JOZ73" s="2"/>
      <c r="JPA73" s="2"/>
      <c r="JPB73" s="2"/>
      <c r="JPC73" s="2"/>
      <c r="JPD73" s="2"/>
      <c r="JPE73" s="2"/>
      <c r="JPF73" s="2"/>
      <c r="JPG73" s="2"/>
      <c r="JPH73" s="2"/>
      <c r="JPI73" s="2"/>
      <c r="JPJ73" s="2"/>
      <c r="JPK73" s="2"/>
      <c r="JPL73" s="2"/>
      <c r="JPM73" s="2"/>
      <c r="JPN73" s="2"/>
      <c r="JPO73" s="2"/>
      <c r="JPP73" s="2"/>
      <c r="JPQ73" s="2"/>
      <c r="JPR73" s="2"/>
      <c r="JPS73" s="2"/>
      <c r="JPT73" s="2"/>
      <c r="JPU73" s="2"/>
      <c r="JPV73" s="2"/>
      <c r="JPW73" s="2"/>
      <c r="JPX73" s="2"/>
      <c r="JPY73" s="2"/>
      <c r="JPZ73" s="2"/>
      <c r="JQA73" s="2"/>
      <c r="JQB73" s="2"/>
      <c r="JQC73" s="2"/>
      <c r="JQD73" s="2"/>
      <c r="JQE73" s="2"/>
      <c r="JQF73" s="2"/>
      <c r="JQG73" s="2"/>
      <c r="JQH73" s="2"/>
      <c r="JQI73" s="2"/>
      <c r="JQJ73" s="2"/>
      <c r="JQK73" s="2"/>
      <c r="JQL73" s="2"/>
      <c r="JQM73" s="2"/>
      <c r="JQN73" s="2"/>
      <c r="JQO73" s="2"/>
      <c r="JQP73" s="2"/>
      <c r="JQQ73" s="2"/>
      <c r="JQR73" s="2"/>
      <c r="JQS73" s="2"/>
      <c r="JQT73" s="2"/>
      <c r="JQU73" s="2"/>
      <c r="JQV73" s="2"/>
      <c r="JQW73" s="2"/>
      <c r="JQX73" s="2"/>
      <c r="JQY73" s="2"/>
      <c r="JQZ73" s="2"/>
      <c r="JRA73" s="2"/>
      <c r="JRB73" s="2"/>
      <c r="JRC73" s="2"/>
      <c r="JRD73" s="2"/>
      <c r="JRE73" s="2"/>
      <c r="JRF73" s="2"/>
      <c r="JRG73" s="2"/>
      <c r="JRH73" s="2"/>
      <c r="JRI73" s="2"/>
      <c r="JRJ73" s="2"/>
      <c r="JRK73" s="2"/>
      <c r="JRL73" s="2"/>
      <c r="JRM73" s="2"/>
      <c r="JRN73" s="2"/>
      <c r="JRO73" s="2"/>
      <c r="JRP73" s="2"/>
      <c r="JRQ73" s="2"/>
      <c r="JRR73" s="2"/>
      <c r="JRS73" s="2"/>
      <c r="JRT73" s="2"/>
      <c r="JRU73" s="2"/>
      <c r="JRV73" s="2"/>
      <c r="JRW73" s="2"/>
      <c r="JRX73" s="2"/>
      <c r="JRY73" s="2"/>
      <c r="JRZ73" s="2"/>
      <c r="JSA73" s="2"/>
      <c r="JSB73" s="2"/>
      <c r="JSC73" s="2"/>
      <c r="JSD73" s="2"/>
      <c r="JSE73" s="2"/>
      <c r="JSF73" s="2"/>
      <c r="JSG73" s="2"/>
      <c r="JSH73" s="2"/>
      <c r="JSI73" s="2"/>
      <c r="JSJ73" s="2"/>
      <c r="JSK73" s="2"/>
      <c r="JSL73" s="2"/>
      <c r="JSM73" s="2"/>
      <c r="JSN73" s="2"/>
      <c r="JSO73" s="2"/>
      <c r="JSP73" s="2"/>
      <c r="JSQ73" s="2"/>
      <c r="JSR73" s="2"/>
      <c r="JSS73" s="2"/>
      <c r="JST73" s="2"/>
      <c r="JSU73" s="2"/>
      <c r="JSV73" s="2"/>
      <c r="JSW73" s="2"/>
      <c r="JSX73" s="2"/>
      <c r="JSY73" s="2"/>
      <c r="JSZ73" s="2"/>
      <c r="JTA73" s="2"/>
      <c r="JTB73" s="2"/>
      <c r="JTC73" s="2"/>
      <c r="JTD73" s="2"/>
      <c r="JTE73" s="2"/>
      <c r="JTF73" s="2"/>
      <c r="JTG73" s="2"/>
      <c r="JTH73" s="2"/>
      <c r="JTI73" s="2"/>
      <c r="JTJ73" s="2"/>
      <c r="JTK73" s="2"/>
      <c r="JTL73" s="2"/>
      <c r="JTM73" s="2"/>
      <c r="JTN73" s="2"/>
      <c r="JTO73" s="2"/>
      <c r="JTP73" s="2"/>
      <c r="JTQ73" s="2"/>
      <c r="JTR73" s="2"/>
      <c r="JTS73" s="2"/>
      <c r="JTT73" s="2"/>
      <c r="JTU73" s="2"/>
      <c r="JTV73" s="2"/>
      <c r="JTW73" s="2"/>
      <c r="JTX73" s="2"/>
      <c r="JTY73" s="2"/>
      <c r="JTZ73" s="2"/>
      <c r="JUA73" s="2"/>
      <c r="JUB73" s="2"/>
      <c r="JUC73" s="2"/>
      <c r="JUD73" s="2"/>
      <c r="JUE73" s="2"/>
      <c r="JUF73" s="2"/>
      <c r="JUG73" s="2"/>
      <c r="JUH73" s="2"/>
      <c r="JUI73" s="2"/>
      <c r="JUJ73" s="2"/>
      <c r="JUK73" s="2"/>
      <c r="JUL73" s="2"/>
      <c r="JUM73" s="2"/>
      <c r="JUN73" s="2"/>
      <c r="JUO73" s="2"/>
      <c r="JUP73" s="2"/>
      <c r="JUQ73" s="2"/>
      <c r="JUR73" s="2"/>
      <c r="JUS73" s="2"/>
      <c r="JUT73" s="2"/>
      <c r="JUU73" s="2"/>
      <c r="JUV73" s="2"/>
      <c r="JUW73" s="2"/>
      <c r="JUX73" s="2"/>
      <c r="JUY73" s="2"/>
      <c r="JUZ73" s="2"/>
      <c r="JVA73" s="2"/>
      <c r="JVB73" s="2"/>
      <c r="JVC73" s="2"/>
      <c r="JVD73" s="2"/>
      <c r="JVE73" s="2"/>
      <c r="JVF73" s="2"/>
      <c r="JVG73" s="2"/>
      <c r="JVH73" s="2"/>
      <c r="JVI73" s="2"/>
      <c r="JVJ73" s="2"/>
      <c r="JVK73" s="2"/>
      <c r="JVL73" s="2"/>
      <c r="JVM73" s="2"/>
      <c r="JVN73" s="2"/>
      <c r="JVO73" s="2"/>
      <c r="JVP73" s="2"/>
      <c r="JVQ73" s="2"/>
      <c r="JVR73" s="2"/>
      <c r="JVS73" s="2"/>
      <c r="JVT73" s="2"/>
      <c r="JVU73" s="2"/>
      <c r="JVV73" s="2"/>
      <c r="JVW73" s="2"/>
      <c r="JVX73" s="2"/>
      <c r="JVY73" s="2"/>
      <c r="JVZ73" s="2"/>
      <c r="JWA73" s="2"/>
      <c r="JWB73" s="2"/>
      <c r="JWC73" s="2"/>
      <c r="JWD73" s="2"/>
      <c r="JWE73" s="2"/>
      <c r="JWF73" s="2"/>
      <c r="JWG73" s="2"/>
      <c r="JWH73" s="2"/>
      <c r="JWI73" s="2"/>
      <c r="JWJ73" s="2"/>
      <c r="JWK73" s="2"/>
      <c r="JWL73" s="2"/>
      <c r="JWM73" s="2"/>
      <c r="JWN73" s="2"/>
      <c r="JWO73" s="2"/>
      <c r="JWP73" s="2"/>
      <c r="JWQ73" s="2"/>
      <c r="JWR73" s="2"/>
      <c r="JWS73" s="2"/>
      <c r="JWT73" s="2"/>
      <c r="JWU73" s="2"/>
      <c r="JWV73" s="2"/>
      <c r="JWW73" s="2"/>
      <c r="JWX73" s="2"/>
      <c r="JWY73" s="2"/>
      <c r="JWZ73" s="2"/>
      <c r="JXA73" s="2"/>
      <c r="JXB73" s="2"/>
      <c r="JXC73" s="2"/>
      <c r="JXD73" s="2"/>
      <c r="JXE73" s="2"/>
      <c r="JXF73" s="2"/>
      <c r="JXG73" s="2"/>
      <c r="JXH73" s="2"/>
      <c r="JXI73" s="2"/>
      <c r="JXJ73" s="2"/>
      <c r="JXK73" s="2"/>
      <c r="JXL73" s="2"/>
      <c r="JXM73" s="2"/>
      <c r="JXN73" s="2"/>
      <c r="JXO73" s="2"/>
      <c r="JXP73" s="2"/>
      <c r="JXQ73" s="2"/>
      <c r="JXR73" s="2"/>
      <c r="JXS73" s="2"/>
      <c r="JXT73" s="2"/>
      <c r="JXU73" s="2"/>
      <c r="JXV73" s="2"/>
      <c r="JXW73" s="2"/>
      <c r="JXX73" s="2"/>
      <c r="JXY73" s="2"/>
      <c r="JXZ73" s="2"/>
      <c r="JYA73" s="2"/>
      <c r="JYB73" s="2"/>
      <c r="JYC73" s="2"/>
      <c r="JYD73" s="2"/>
      <c r="JYE73" s="2"/>
      <c r="JYF73" s="2"/>
      <c r="JYG73" s="2"/>
      <c r="JYH73" s="2"/>
      <c r="JYI73" s="2"/>
      <c r="JYJ73" s="2"/>
      <c r="JYK73" s="2"/>
      <c r="JYL73" s="2"/>
      <c r="JYM73" s="2"/>
      <c r="JYN73" s="2"/>
      <c r="JYO73" s="2"/>
      <c r="JYP73" s="2"/>
      <c r="JYQ73" s="2"/>
      <c r="JYR73" s="2"/>
      <c r="JYS73" s="2"/>
      <c r="JYT73" s="2"/>
      <c r="JYU73" s="2"/>
      <c r="JYV73" s="2"/>
      <c r="JYW73" s="2"/>
      <c r="JYX73" s="2"/>
      <c r="JYY73" s="2"/>
      <c r="JYZ73" s="2"/>
      <c r="JZA73" s="2"/>
      <c r="JZB73" s="2"/>
      <c r="JZC73" s="2"/>
      <c r="JZD73" s="2"/>
      <c r="JZE73" s="2"/>
      <c r="JZF73" s="2"/>
      <c r="JZG73" s="2"/>
      <c r="JZH73" s="2"/>
      <c r="JZI73" s="2"/>
      <c r="JZJ73" s="2"/>
      <c r="JZK73" s="2"/>
      <c r="JZL73" s="2"/>
      <c r="JZM73" s="2"/>
      <c r="JZN73" s="2"/>
      <c r="JZO73" s="2"/>
      <c r="JZP73" s="2"/>
      <c r="JZQ73" s="2"/>
      <c r="JZR73" s="2"/>
      <c r="JZS73" s="2"/>
      <c r="JZT73" s="2"/>
      <c r="JZU73" s="2"/>
      <c r="JZV73" s="2"/>
      <c r="JZW73" s="2"/>
      <c r="JZX73" s="2"/>
      <c r="JZY73" s="2"/>
      <c r="JZZ73" s="2"/>
      <c r="KAA73" s="2"/>
      <c r="KAB73" s="2"/>
      <c r="KAC73" s="2"/>
      <c r="KAD73" s="2"/>
      <c r="KAE73" s="2"/>
      <c r="KAF73" s="2"/>
      <c r="KAG73" s="2"/>
      <c r="KAH73" s="2"/>
      <c r="KAI73" s="2"/>
      <c r="KAJ73" s="2"/>
      <c r="KAK73" s="2"/>
      <c r="KAL73" s="2"/>
      <c r="KAM73" s="2"/>
      <c r="KAN73" s="2"/>
      <c r="KAO73" s="2"/>
      <c r="KAP73" s="2"/>
      <c r="KAQ73" s="2"/>
      <c r="KAR73" s="2"/>
      <c r="KAS73" s="2"/>
      <c r="KAT73" s="2"/>
      <c r="KAU73" s="2"/>
      <c r="KAV73" s="2"/>
      <c r="KAW73" s="2"/>
      <c r="KAX73" s="2"/>
      <c r="KAY73" s="2"/>
      <c r="KAZ73" s="2"/>
      <c r="KBA73" s="2"/>
      <c r="KBB73" s="2"/>
      <c r="KBC73" s="2"/>
      <c r="KBD73" s="2"/>
      <c r="KBE73" s="2"/>
      <c r="KBF73" s="2"/>
      <c r="KBG73" s="2"/>
      <c r="KBH73" s="2"/>
      <c r="KBI73" s="2"/>
      <c r="KBJ73" s="2"/>
      <c r="KBK73" s="2"/>
      <c r="KBL73" s="2"/>
      <c r="KBM73" s="2"/>
      <c r="KBN73" s="2"/>
      <c r="KBO73" s="2"/>
      <c r="KBP73" s="2"/>
      <c r="KBQ73" s="2"/>
      <c r="KBR73" s="2"/>
      <c r="KBS73" s="2"/>
      <c r="KBT73" s="2"/>
      <c r="KBU73" s="2"/>
      <c r="KBV73" s="2"/>
      <c r="KBW73" s="2"/>
      <c r="KBX73" s="2"/>
      <c r="KBY73" s="2"/>
      <c r="KBZ73" s="2"/>
      <c r="KCA73" s="2"/>
      <c r="KCB73" s="2"/>
      <c r="KCC73" s="2"/>
      <c r="KCD73" s="2"/>
      <c r="KCE73" s="2"/>
      <c r="KCF73" s="2"/>
      <c r="KCG73" s="2"/>
      <c r="KCH73" s="2"/>
      <c r="KCI73" s="2"/>
      <c r="KCJ73" s="2"/>
      <c r="KCK73" s="2"/>
      <c r="KCL73" s="2"/>
      <c r="KCM73" s="2"/>
      <c r="KCN73" s="2"/>
      <c r="KCO73" s="2"/>
      <c r="KCP73" s="2"/>
      <c r="KCQ73" s="2"/>
      <c r="KCR73" s="2"/>
      <c r="KCS73" s="2"/>
      <c r="KCT73" s="2"/>
      <c r="KCU73" s="2"/>
      <c r="KCV73" s="2"/>
      <c r="KCW73" s="2"/>
      <c r="KCX73" s="2"/>
      <c r="KCY73" s="2"/>
      <c r="KCZ73" s="2"/>
      <c r="KDA73" s="2"/>
      <c r="KDB73" s="2"/>
      <c r="KDC73" s="2"/>
      <c r="KDD73" s="2"/>
      <c r="KDE73" s="2"/>
      <c r="KDF73" s="2"/>
      <c r="KDG73" s="2"/>
      <c r="KDH73" s="2"/>
      <c r="KDI73" s="2"/>
      <c r="KDJ73" s="2"/>
      <c r="KDK73" s="2"/>
      <c r="KDL73" s="2"/>
      <c r="KDM73" s="2"/>
      <c r="KDN73" s="2"/>
      <c r="KDO73" s="2"/>
      <c r="KDP73" s="2"/>
      <c r="KDQ73" s="2"/>
      <c r="KDR73" s="2"/>
      <c r="KDS73" s="2"/>
      <c r="KDT73" s="2"/>
      <c r="KDU73" s="2"/>
      <c r="KDV73" s="2"/>
      <c r="KDW73" s="2"/>
      <c r="KDX73" s="2"/>
      <c r="KDY73" s="2"/>
      <c r="KDZ73" s="2"/>
      <c r="KEA73" s="2"/>
      <c r="KEB73" s="2"/>
      <c r="KEC73" s="2"/>
      <c r="KED73" s="2"/>
      <c r="KEE73" s="2"/>
      <c r="KEF73" s="2"/>
      <c r="KEG73" s="2"/>
      <c r="KEH73" s="2"/>
      <c r="KEI73" s="2"/>
      <c r="KEJ73" s="2"/>
      <c r="KEK73" s="2"/>
      <c r="KEL73" s="2"/>
      <c r="KEM73" s="2"/>
      <c r="KEN73" s="2"/>
      <c r="KEO73" s="2"/>
      <c r="KEP73" s="2"/>
      <c r="KEQ73" s="2"/>
      <c r="KER73" s="2"/>
      <c r="KES73" s="2"/>
      <c r="KET73" s="2"/>
      <c r="KEU73" s="2"/>
      <c r="KEV73" s="2"/>
      <c r="KEW73" s="2"/>
      <c r="KEX73" s="2"/>
      <c r="KEY73" s="2"/>
      <c r="KEZ73" s="2"/>
      <c r="KFA73" s="2"/>
      <c r="KFB73" s="2"/>
      <c r="KFC73" s="2"/>
      <c r="KFD73" s="2"/>
      <c r="KFE73" s="2"/>
      <c r="KFF73" s="2"/>
      <c r="KFG73" s="2"/>
      <c r="KFH73" s="2"/>
      <c r="KFI73" s="2"/>
      <c r="KFJ73" s="2"/>
      <c r="KFK73" s="2"/>
      <c r="KFL73" s="2"/>
      <c r="KFM73" s="2"/>
      <c r="KFN73" s="2"/>
      <c r="KFO73" s="2"/>
      <c r="KFP73" s="2"/>
      <c r="KFQ73" s="2"/>
      <c r="KFR73" s="2"/>
      <c r="KFS73" s="2"/>
      <c r="KFT73" s="2"/>
      <c r="KFU73" s="2"/>
      <c r="KFV73" s="2"/>
      <c r="KFW73" s="2"/>
      <c r="KFX73" s="2"/>
      <c r="KFY73" s="2"/>
      <c r="KFZ73" s="2"/>
      <c r="KGA73" s="2"/>
      <c r="KGB73" s="2"/>
      <c r="KGC73" s="2"/>
      <c r="KGD73" s="2"/>
      <c r="KGE73" s="2"/>
      <c r="KGF73" s="2"/>
      <c r="KGG73" s="2"/>
      <c r="KGH73" s="2"/>
      <c r="KGI73" s="2"/>
      <c r="KGJ73" s="2"/>
      <c r="KGK73" s="2"/>
      <c r="KGL73" s="2"/>
      <c r="KGM73" s="2"/>
      <c r="KGN73" s="2"/>
      <c r="KGO73" s="2"/>
      <c r="KGP73" s="2"/>
      <c r="KGQ73" s="2"/>
      <c r="KGR73" s="2"/>
      <c r="KGS73" s="2"/>
      <c r="KGT73" s="2"/>
      <c r="KGU73" s="2"/>
      <c r="KGV73" s="2"/>
      <c r="KGW73" s="2"/>
      <c r="KGX73" s="2"/>
      <c r="KGY73" s="2"/>
      <c r="KGZ73" s="2"/>
      <c r="KHA73" s="2"/>
      <c r="KHB73" s="2"/>
      <c r="KHC73" s="2"/>
      <c r="KHD73" s="2"/>
      <c r="KHE73" s="2"/>
      <c r="KHF73" s="2"/>
      <c r="KHG73" s="2"/>
      <c r="KHH73" s="2"/>
      <c r="KHI73" s="2"/>
      <c r="KHJ73" s="2"/>
      <c r="KHK73" s="2"/>
      <c r="KHL73" s="2"/>
      <c r="KHM73" s="2"/>
      <c r="KHN73" s="2"/>
      <c r="KHO73" s="2"/>
      <c r="KHP73" s="2"/>
      <c r="KHQ73" s="2"/>
      <c r="KHR73" s="2"/>
      <c r="KHS73" s="2"/>
      <c r="KHT73" s="2"/>
      <c r="KHU73" s="2"/>
      <c r="KHV73" s="2"/>
      <c r="KHW73" s="2"/>
      <c r="KHX73" s="2"/>
      <c r="KHY73" s="2"/>
      <c r="KHZ73" s="2"/>
      <c r="KIA73" s="2"/>
      <c r="KIB73" s="2"/>
      <c r="KIC73" s="2"/>
      <c r="KID73" s="2"/>
      <c r="KIE73" s="2"/>
      <c r="KIF73" s="2"/>
      <c r="KIG73" s="2"/>
      <c r="KIH73" s="2"/>
      <c r="KII73" s="2"/>
      <c r="KIJ73" s="2"/>
      <c r="KIK73" s="2"/>
      <c r="KIL73" s="2"/>
      <c r="KIM73" s="2"/>
      <c r="KIN73" s="2"/>
      <c r="KIO73" s="2"/>
      <c r="KIP73" s="2"/>
      <c r="KIQ73" s="2"/>
      <c r="KIR73" s="2"/>
      <c r="KIS73" s="2"/>
      <c r="KIT73" s="2"/>
      <c r="KIU73" s="2"/>
      <c r="KIV73" s="2"/>
      <c r="KIW73" s="2"/>
      <c r="KIX73" s="2"/>
      <c r="KIY73" s="2"/>
      <c r="KIZ73" s="2"/>
      <c r="KJA73" s="2"/>
      <c r="KJB73" s="2"/>
      <c r="KJC73" s="2"/>
      <c r="KJD73" s="2"/>
      <c r="KJE73" s="2"/>
      <c r="KJF73" s="2"/>
      <c r="KJG73" s="2"/>
      <c r="KJH73" s="2"/>
      <c r="KJI73" s="2"/>
      <c r="KJJ73" s="2"/>
      <c r="KJK73" s="2"/>
      <c r="KJL73" s="2"/>
      <c r="KJM73" s="2"/>
      <c r="KJN73" s="2"/>
      <c r="KJO73" s="2"/>
      <c r="KJP73" s="2"/>
      <c r="KJQ73" s="2"/>
      <c r="KJR73" s="2"/>
      <c r="KJS73" s="2"/>
      <c r="KJT73" s="2"/>
      <c r="KJU73" s="2"/>
      <c r="KJV73" s="2"/>
      <c r="KJW73" s="2"/>
      <c r="KJX73" s="2"/>
      <c r="KJY73" s="2"/>
      <c r="KJZ73" s="2"/>
      <c r="KKA73" s="2"/>
      <c r="KKB73" s="2"/>
      <c r="KKC73" s="2"/>
      <c r="KKD73" s="2"/>
      <c r="KKE73" s="2"/>
      <c r="KKF73" s="2"/>
      <c r="KKG73" s="2"/>
      <c r="KKH73" s="2"/>
      <c r="KKI73" s="2"/>
      <c r="KKJ73" s="2"/>
      <c r="KKK73" s="2"/>
      <c r="KKL73" s="2"/>
      <c r="KKM73" s="2"/>
      <c r="KKN73" s="2"/>
      <c r="KKO73" s="2"/>
      <c r="KKP73" s="2"/>
      <c r="KKQ73" s="2"/>
      <c r="KKR73" s="2"/>
      <c r="KKS73" s="2"/>
      <c r="KKT73" s="2"/>
      <c r="KKU73" s="2"/>
      <c r="KKV73" s="2"/>
      <c r="KKW73" s="2"/>
      <c r="KKX73" s="2"/>
      <c r="KKY73" s="2"/>
      <c r="KKZ73" s="2"/>
      <c r="KLA73" s="2"/>
      <c r="KLB73" s="2"/>
      <c r="KLC73" s="2"/>
      <c r="KLD73" s="2"/>
      <c r="KLE73" s="2"/>
      <c r="KLF73" s="2"/>
      <c r="KLG73" s="2"/>
      <c r="KLH73" s="2"/>
      <c r="KLI73" s="2"/>
      <c r="KLJ73" s="2"/>
      <c r="KLK73" s="2"/>
      <c r="KLL73" s="2"/>
      <c r="KLM73" s="2"/>
      <c r="KLN73" s="2"/>
      <c r="KLO73" s="2"/>
      <c r="KLP73" s="2"/>
      <c r="KLQ73" s="2"/>
      <c r="KLR73" s="2"/>
      <c r="KLS73" s="2"/>
      <c r="KLT73" s="2"/>
      <c r="KLU73" s="2"/>
      <c r="KLV73" s="2"/>
      <c r="KLW73" s="2"/>
      <c r="KLX73" s="2"/>
      <c r="KLY73" s="2"/>
      <c r="KLZ73" s="2"/>
      <c r="KMA73" s="2"/>
      <c r="KMB73" s="2"/>
      <c r="KMC73" s="2"/>
      <c r="KMD73" s="2"/>
      <c r="KME73" s="2"/>
      <c r="KMF73" s="2"/>
      <c r="KMG73" s="2"/>
      <c r="KMH73" s="2"/>
      <c r="KMI73" s="2"/>
      <c r="KMJ73" s="2"/>
      <c r="KMK73" s="2"/>
      <c r="KML73" s="2"/>
      <c r="KMM73" s="2"/>
      <c r="KMN73" s="2"/>
      <c r="KMO73" s="2"/>
      <c r="KMP73" s="2"/>
      <c r="KMQ73" s="2"/>
      <c r="KMR73" s="2"/>
      <c r="KMS73" s="2"/>
      <c r="KMT73" s="2"/>
      <c r="KMU73" s="2"/>
      <c r="KMV73" s="2"/>
      <c r="KMW73" s="2"/>
      <c r="KMX73" s="2"/>
      <c r="KMY73" s="2"/>
      <c r="KMZ73" s="2"/>
      <c r="KNA73" s="2"/>
      <c r="KNB73" s="2"/>
      <c r="KNC73" s="2"/>
      <c r="KND73" s="2"/>
      <c r="KNE73" s="2"/>
      <c r="KNF73" s="2"/>
      <c r="KNG73" s="2"/>
      <c r="KNH73" s="2"/>
      <c r="KNI73" s="2"/>
      <c r="KNJ73" s="2"/>
      <c r="KNK73" s="2"/>
      <c r="KNL73" s="2"/>
      <c r="KNM73" s="2"/>
      <c r="KNN73" s="2"/>
      <c r="KNO73" s="2"/>
      <c r="KNP73" s="2"/>
      <c r="KNQ73" s="2"/>
      <c r="KNR73" s="2"/>
      <c r="KNS73" s="2"/>
      <c r="KNT73" s="2"/>
      <c r="KNU73" s="2"/>
      <c r="KNV73" s="2"/>
      <c r="KNW73" s="2"/>
      <c r="KNX73" s="2"/>
      <c r="KNY73" s="2"/>
      <c r="KNZ73" s="2"/>
      <c r="KOA73" s="2"/>
      <c r="KOB73" s="2"/>
      <c r="KOC73" s="2"/>
      <c r="KOD73" s="2"/>
      <c r="KOE73" s="2"/>
      <c r="KOF73" s="2"/>
      <c r="KOG73" s="2"/>
      <c r="KOH73" s="2"/>
      <c r="KOI73" s="2"/>
      <c r="KOJ73" s="2"/>
      <c r="KOK73" s="2"/>
      <c r="KOL73" s="2"/>
      <c r="KOM73" s="2"/>
      <c r="KON73" s="2"/>
      <c r="KOO73" s="2"/>
      <c r="KOP73" s="2"/>
      <c r="KOQ73" s="2"/>
      <c r="KOR73" s="2"/>
      <c r="KOS73" s="2"/>
      <c r="KOT73" s="2"/>
      <c r="KOU73" s="2"/>
      <c r="KOV73" s="2"/>
      <c r="KOW73" s="2"/>
      <c r="KOX73" s="2"/>
      <c r="KOY73" s="2"/>
      <c r="KOZ73" s="2"/>
      <c r="KPA73" s="2"/>
      <c r="KPB73" s="2"/>
      <c r="KPC73" s="2"/>
      <c r="KPD73" s="2"/>
      <c r="KPE73" s="2"/>
      <c r="KPF73" s="2"/>
      <c r="KPG73" s="2"/>
      <c r="KPH73" s="2"/>
      <c r="KPI73" s="2"/>
      <c r="KPJ73" s="2"/>
      <c r="KPK73" s="2"/>
      <c r="KPL73" s="2"/>
      <c r="KPM73" s="2"/>
      <c r="KPN73" s="2"/>
      <c r="KPO73" s="2"/>
      <c r="KPP73" s="2"/>
      <c r="KPQ73" s="2"/>
      <c r="KPR73" s="2"/>
      <c r="KPS73" s="2"/>
      <c r="KPT73" s="2"/>
      <c r="KPU73" s="2"/>
      <c r="KPV73" s="2"/>
      <c r="KPW73" s="2"/>
      <c r="KPX73" s="2"/>
      <c r="KPY73" s="2"/>
      <c r="KPZ73" s="2"/>
      <c r="KQA73" s="2"/>
      <c r="KQB73" s="2"/>
      <c r="KQC73" s="2"/>
      <c r="KQD73" s="2"/>
      <c r="KQE73" s="2"/>
      <c r="KQF73" s="2"/>
      <c r="KQG73" s="2"/>
      <c r="KQH73" s="2"/>
      <c r="KQI73" s="2"/>
      <c r="KQJ73" s="2"/>
      <c r="KQK73" s="2"/>
      <c r="KQL73" s="2"/>
      <c r="KQM73" s="2"/>
      <c r="KQN73" s="2"/>
      <c r="KQO73" s="2"/>
      <c r="KQP73" s="2"/>
      <c r="KQQ73" s="2"/>
      <c r="KQR73" s="2"/>
      <c r="KQS73" s="2"/>
      <c r="KQT73" s="2"/>
      <c r="KQU73" s="2"/>
      <c r="KQV73" s="2"/>
      <c r="KQW73" s="2"/>
      <c r="KQX73" s="2"/>
      <c r="KQY73" s="2"/>
      <c r="KQZ73" s="2"/>
      <c r="KRA73" s="2"/>
      <c r="KRB73" s="2"/>
      <c r="KRC73" s="2"/>
      <c r="KRD73" s="2"/>
      <c r="KRE73" s="2"/>
      <c r="KRF73" s="2"/>
      <c r="KRG73" s="2"/>
      <c r="KRH73" s="2"/>
      <c r="KRI73" s="2"/>
      <c r="KRJ73" s="2"/>
      <c r="KRK73" s="2"/>
      <c r="KRL73" s="2"/>
      <c r="KRM73" s="2"/>
      <c r="KRN73" s="2"/>
      <c r="KRO73" s="2"/>
      <c r="KRP73" s="2"/>
      <c r="KRQ73" s="2"/>
      <c r="KRR73" s="2"/>
      <c r="KRS73" s="2"/>
      <c r="KRT73" s="2"/>
      <c r="KRU73" s="2"/>
      <c r="KRV73" s="2"/>
      <c r="KRW73" s="2"/>
      <c r="KRX73" s="2"/>
      <c r="KRY73" s="2"/>
      <c r="KRZ73" s="2"/>
      <c r="KSA73" s="2"/>
      <c r="KSB73" s="2"/>
      <c r="KSC73" s="2"/>
      <c r="KSD73" s="2"/>
      <c r="KSE73" s="2"/>
      <c r="KSF73" s="2"/>
      <c r="KSG73" s="2"/>
      <c r="KSH73" s="2"/>
      <c r="KSI73" s="2"/>
      <c r="KSJ73" s="2"/>
      <c r="KSK73" s="2"/>
      <c r="KSL73" s="2"/>
      <c r="KSM73" s="2"/>
      <c r="KSN73" s="2"/>
      <c r="KSO73" s="2"/>
      <c r="KSP73" s="2"/>
      <c r="KSQ73" s="2"/>
      <c r="KSR73" s="2"/>
      <c r="KSS73" s="2"/>
      <c r="KST73" s="2"/>
      <c r="KSU73" s="2"/>
      <c r="KSV73" s="2"/>
      <c r="KSW73" s="2"/>
      <c r="KSX73" s="2"/>
      <c r="KSY73" s="2"/>
      <c r="KSZ73" s="2"/>
      <c r="KTA73" s="2"/>
      <c r="KTB73" s="2"/>
      <c r="KTC73" s="2"/>
      <c r="KTD73" s="2"/>
      <c r="KTE73" s="2"/>
      <c r="KTF73" s="2"/>
      <c r="KTG73" s="2"/>
      <c r="KTH73" s="2"/>
      <c r="KTI73" s="2"/>
      <c r="KTJ73" s="2"/>
      <c r="KTK73" s="2"/>
      <c r="KTL73" s="2"/>
      <c r="KTM73" s="2"/>
      <c r="KTN73" s="2"/>
      <c r="KTO73" s="2"/>
      <c r="KTP73" s="2"/>
      <c r="KTQ73" s="2"/>
      <c r="KTR73" s="2"/>
      <c r="KTS73" s="2"/>
      <c r="KTT73" s="2"/>
      <c r="KTU73" s="2"/>
      <c r="KTV73" s="2"/>
      <c r="KTW73" s="2"/>
      <c r="KTX73" s="2"/>
      <c r="KTY73" s="2"/>
      <c r="KTZ73" s="2"/>
      <c r="KUA73" s="2"/>
      <c r="KUB73" s="2"/>
      <c r="KUC73" s="2"/>
      <c r="KUD73" s="2"/>
      <c r="KUE73" s="2"/>
      <c r="KUF73" s="2"/>
      <c r="KUG73" s="2"/>
      <c r="KUH73" s="2"/>
      <c r="KUI73" s="2"/>
      <c r="KUJ73" s="2"/>
      <c r="KUK73" s="2"/>
      <c r="KUL73" s="2"/>
      <c r="KUM73" s="2"/>
      <c r="KUN73" s="2"/>
      <c r="KUO73" s="2"/>
      <c r="KUP73" s="2"/>
      <c r="KUQ73" s="2"/>
      <c r="KUR73" s="2"/>
      <c r="KUS73" s="2"/>
      <c r="KUT73" s="2"/>
      <c r="KUU73" s="2"/>
      <c r="KUV73" s="2"/>
      <c r="KUW73" s="2"/>
      <c r="KUX73" s="2"/>
      <c r="KUY73" s="2"/>
      <c r="KUZ73" s="2"/>
      <c r="KVA73" s="2"/>
      <c r="KVB73" s="2"/>
      <c r="KVC73" s="2"/>
      <c r="KVD73" s="2"/>
      <c r="KVE73" s="2"/>
      <c r="KVF73" s="2"/>
      <c r="KVG73" s="2"/>
      <c r="KVH73" s="2"/>
      <c r="KVI73" s="2"/>
      <c r="KVJ73" s="2"/>
      <c r="KVK73" s="2"/>
      <c r="KVL73" s="2"/>
      <c r="KVM73" s="2"/>
      <c r="KVN73" s="2"/>
      <c r="KVO73" s="2"/>
      <c r="KVP73" s="2"/>
      <c r="KVQ73" s="2"/>
      <c r="KVR73" s="2"/>
      <c r="KVS73" s="2"/>
      <c r="KVT73" s="2"/>
      <c r="KVU73" s="2"/>
      <c r="KVV73" s="2"/>
      <c r="KVW73" s="2"/>
      <c r="KVX73" s="2"/>
      <c r="KVY73" s="2"/>
      <c r="KVZ73" s="2"/>
      <c r="KWA73" s="2"/>
      <c r="KWB73" s="2"/>
      <c r="KWC73" s="2"/>
      <c r="KWD73" s="2"/>
      <c r="KWE73" s="2"/>
      <c r="KWF73" s="2"/>
      <c r="KWG73" s="2"/>
      <c r="KWH73" s="2"/>
      <c r="KWI73" s="2"/>
      <c r="KWJ73" s="2"/>
      <c r="KWK73" s="2"/>
      <c r="KWL73" s="2"/>
      <c r="KWM73" s="2"/>
      <c r="KWN73" s="2"/>
      <c r="KWO73" s="2"/>
      <c r="KWP73" s="2"/>
      <c r="KWQ73" s="2"/>
      <c r="KWR73" s="2"/>
      <c r="KWS73" s="2"/>
      <c r="KWT73" s="2"/>
      <c r="KWU73" s="2"/>
      <c r="KWV73" s="2"/>
      <c r="KWW73" s="2"/>
      <c r="KWX73" s="2"/>
      <c r="KWY73" s="2"/>
      <c r="KWZ73" s="2"/>
      <c r="KXA73" s="2"/>
      <c r="KXB73" s="2"/>
      <c r="KXC73" s="2"/>
      <c r="KXD73" s="2"/>
      <c r="KXE73" s="2"/>
      <c r="KXF73" s="2"/>
      <c r="KXG73" s="2"/>
      <c r="KXH73" s="2"/>
      <c r="KXI73" s="2"/>
      <c r="KXJ73" s="2"/>
      <c r="KXK73" s="2"/>
      <c r="KXL73" s="2"/>
      <c r="KXM73" s="2"/>
      <c r="KXN73" s="2"/>
      <c r="KXO73" s="2"/>
      <c r="KXP73" s="2"/>
      <c r="KXQ73" s="2"/>
      <c r="KXR73" s="2"/>
      <c r="KXS73" s="2"/>
      <c r="KXT73" s="2"/>
      <c r="KXU73" s="2"/>
      <c r="KXV73" s="2"/>
      <c r="KXW73" s="2"/>
      <c r="KXX73" s="2"/>
      <c r="KXY73" s="2"/>
      <c r="KXZ73" s="2"/>
      <c r="KYA73" s="2"/>
      <c r="KYB73" s="2"/>
      <c r="KYC73" s="2"/>
      <c r="KYD73" s="2"/>
      <c r="KYE73" s="2"/>
      <c r="KYF73" s="2"/>
      <c r="KYG73" s="2"/>
      <c r="KYH73" s="2"/>
      <c r="KYI73" s="2"/>
      <c r="KYJ73" s="2"/>
      <c r="KYK73" s="2"/>
      <c r="KYL73" s="2"/>
      <c r="KYM73" s="2"/>
      <c r="KYN73" s="2"/>
      <c r="KYO73" s="2"/>
      <c r="KYP73" s="2"/>
      <c r="KYQ73" s="2"/>
      <c r="KYR73" s="2"/>
      <c r="KYS73" s="2"/>
      <c r="KYT73" s="2"/>
      <c r="KYU73" s="2"/>
      <c r="KYV73" s="2"/>
      <c r="KYW73" s="2"/>
      <c r="KYX73" s="2"/>
      <c r="KYY73" s="2"/>
      <c r="KYZ73" s="2"/>
      <c r="KZA73" s="2"/>
      <c r="KZB73" s="2"/>
      <c r="KZC73" s="2"/>
      <c r="KZD73" s="2"/>
      <c r="KZE73" s="2"/>
      <c r="KZF73" s="2"/>
      <c r="KZG73" s="2"/>
      <c r="KZH73" s="2"/>
      <c r="KZI73" s="2"/>
      <c r="KZJ73" s="2"/>
      <c r="KZK73" s="2"/>
      <c r="KZL73" s="2"/>
      <c r="KZM73" s="2"/>
      <c r="KZN73" s="2"/>
      <c r="KZO73" s="2"/>
      <c r="KZP73" s="2"/>
      <c r="KZQ73" s="2"/>
      <c r="KZR73" s="2"/>
      <c r="KZS73" s="2"/>
      <c r="KZT73" s="2"/>
      <c r="KZU73" s="2"/>
      <c r="KZV73" s="2"/>
      <c r="KZW73" s="2"/>
      <c r="KZX73" s="2"/>
      <c r="KZY73" s="2"/>
      <c r="KZZ73" s="2"/>
      <c r="LAA73" s="2"/>
      <c r="LAB73" s="2"/>
      <c r="LAC73" s="2"/>
      <c r="LAD73" s="2"/>
      <c r="LAE73" s="2"/>
      <c r="LAF73" s="2"/>
      <c r="LAG73" s="2"/>
      <c r="LAH73" s="2"/>
      <c r="LAI73" s="2"/>
      <c r="LAJ73" s="2"/>
      <c r="LAK73" s="2"/>
      <c r="LAL73" s="2"/>
      <c r="LAM73" s="2"/>
      <c r="LAN73" s="2"/>
      <c r="LAO73" s="2"/>
      <c r="LAP73" s="2"/>
      <c r="LAQ73" s="2"/>
      <c r="LAR73" s="2"/>
      <c r="LAS73" s="2"/>
      <c r="LAT73" s="2"/>
      <c r="LAU73" s="2"/>
      <c r="LAV73" s="2"/>
      <c r="LAW73" s="2"/>
      <c r="LAX73" s="2"/>
      <c r="LAY73" s="2"/>
      <c r="LAZ73" s="2"/>
      <c r="LBA73" s="2"/>
      <c r="LBB73" s="2"/>
      <c r="LBC73" s="2"/>
      <c r="LBD73" s="2"/>
      <c r="LBE73" s="2"/>
      <c r="LBF73" s="2"/>
      <c r="LBG73" s="2"/>
      <c r="LBH73" s="2"/>
      <c r="LBI73" s="2"/>
      <c r="LBJ73" s="2"/>
      <c r="LBK73" s="2"/>
      <c r="LBL73" s="2"/>
      <c r="LBM73" s="2"/>
      <c r="LBN73" s="2"/>
      <c r="LBO73" s="2"/>
      <c r="LBP73" s="2"/>
      <c r="LBQ73" s="2"/>
      <c r="LBR73" s="2"/>
      <c r="LBS73" s="2"/>
      <c r="LBT73" s="2"/>
      <c r="LBU73" s="2"/>
      <c r="LBV73" s="2"/>
      <c r="LBW73" s="2"/>
      <c r="LBX73" s="2"/>
      <c r="LBY73" s="2"/>
      <c r="LBZ73" s="2"/>
      <c r="LCA73" s="2"/>
      <c r="LCB73" s="2"/>
      <c r="LCC73" s="2"/>
      <c r="LCD73" s="2"/>
      <c r="LCE73" s="2"/>
      <c r="LCF73" s="2"/>
      <c r="LCG73" s="2"/>
      <c r="LCH73" s="2"/>
      <c r="LCI73" s="2"/>
      <c r="LCJ73" s="2"/>
      <c r="LCK73" s="2"/>
      <c r="LCL73" s="2"/>
      <c r="LCM73" s="2"/>
      <c r="LCN73" s="2"/>
      <c r="LCO73" s="2"/>
      <c r="LCP73" s="2"/>
      <c r="LCQ73" s="2"/>
      <c r="LCR73" s="2"/>
      <c r="LCS73" s="2"/>
      <c r="LCT73" s="2"/>
      <c r="LCU73" s="2"/>
      <c r="LCV73" s="2"/>
      <c r="LCW73" s="2"/>
      <c r="LCX73" s="2"/>
      <c r="LCY73" s="2"/>
      <c r="LCZ73" s="2"/>
      <c r="LDA73" s="2"/>
      <c r="LDB73" s="2"/>
      <c r="LDC73" s="2"/>
      <c r="LDD73" s="2"/>
      <c r="LDE73" s="2"/>
      <c r="LDF73" s="2"/>
      <c r="LDG73" s="2"/>
      <c r="LDH73" s="2"/>
      <c r="LDI73" s="2"/>
      <c r="LDJ73" s="2"/>
      <c r="LDK73" s="2"/>
      <c r="LDL73" s="2"/>
      <c r="LDM73" s="2"/>
      <c r="LDN73" s="2"/>
      <c r="LDO73" s="2"/>
      <c r="LDP73" s="2"/>
      <c r="LDQ73" s="2"/>
      <c r="LDR73" s="2"/>
      <c r="LDS73" s="2"/>
      <c r="LDT73" s="2"/>
      <c r="LDU73" s="2"/>
      <c r="LDV73" s="2"/>
      <c r="LDW73" s="2"/>
      <c r="LDX73" s="2"/>
      <c r="LDY73" s="2"/>
      <c r="LDZ73" s="2"/>
      <c r="LEA73" s="2"/>
      <c r="LEB73" s="2"/>
      <c r="LEC73" s="2"/>
      <c r="LED73" s="2"/>
      <c r="LEE73" s="2"/>
      <c r="LEF73" s="2"/>
      <c r="LEG73" s="2"/>
      <c r="LEH73" s="2"/>
      <c r="LEI73" s="2"/>
      <c r="LEJ73" s="2"/>
      <c r="LEK73" s="2"/>
      <c r="LEL73" s="2"/>
      <c r="LEM73" s="2"/>
      <c r="LEN73" s="2"/>
      <c r="LEO73" s="2"/>
      <c r="LEP73" s="2"/>
      <c r="LEQ73" s="2"/>
      <c r="LER73" s="2"/>
      <c r="LES73" s="2"/>
      <c r="LET73" s="2"/>
      <c r="LEU73" s="2"/>
      <c r="LEV73" s="2"/>
      <c r="LEW73" s="2"/>
      <c r="LEX73" s="2"/>
      <c r="LEY73" s="2"/>
      <c r="LEZ73" s="2"/>
      <c r="LFA73" s="2"/>
      <c r="LFB73" s="2"/>
      <c r="LFC73" s="2"/>
      <c r="LFD73" s="2"/>
      <c r="LFE73" s="2"/>
      <c r="LFF73" s="2"/>
      <c r="LFG73" s="2"/>
      <c r="LFH73" s="2"/>
      <c r="LFI73" s="2"/>
      <c r="LFJ73" s="2"/>
      <c r="LFK73" s="2"/>
      <c r="LFL73" s="2"/>
      <c r="LFM73" s="2"/>
      <c r="LFN73" s="2"/>
      <c r="LFO73" s="2"/>
      <c r="LFP73" s="2"/>
      <c r="LFQ73" s="2"/>
      <c r="LFR73" s="2"/>
      <c r="LFS73" s="2"/>
      <c r="LFT73" s="2"/>
      <c r="LFU73" s="2"/>
      <c r="LFV73" s="2"/>
      <c r="LFW73" s="2"/>
      <c r="LFX73" s="2"/>
      <c r="LFY73" s="2"/>
      <c r="LFZ73" s="2"/>
      <c r="LGA73" s="2"/>
      <c r="LGB73" s="2"/>
      <c r="LGC73" s="2"/>
      <c r="LGD73" s="2"/>
      <c r="LGE73" s="2"/>
      <c r="LGF73" s="2"/>
      <c r="LGG73" s="2"/>
      <c r="LGH73" s="2"/>
      <c r="LGI73" s="2"/>
      <c r="LGJ73" s="2"/>
      <c r="LGK73" s="2"/>
      <c r="LGL73" s="2"/>
      <c r="LGM73" s="2"/>
      <c r="LGN73" s="2"/>
      <c r="LGO73" s="2"/>
      <c r="LGP73" s="2"/>
      <c r="LGQ73" s="2"/>
      <c r="LGR73" s="2"/>
      <c r="LGS73" s="2"/>
      <c r="LGT73" s="2"/>
      <c r="LGU73" s="2"/>
      <c r="LGV73" s="2"/>
      <c r="LGW73" s="2"/>
      <c r="LGX73" s="2"/>
      <c r="LGY73" s="2"/>
      <c r="LGZ73" s="2"/>
      <c r="LHA73" s="2"/>
      <c r="LHB73" s="2"/>
      <c r="LHC73" s="2"/>
      <c r="LHD73" s="2"/>
      <c r="LHE73" s="2"/>
      <c r="LHF73" s="2"/>
      <c r="LHG73" s="2"/>
      <c r="LHH73" s="2"/>
      <c r="LHI73" s="2"/>
      <c r="LHJ73" s="2"/>
      <c r="LHK73" s="2"/>
      <c r="LHL73" s="2"/>
      <c r="LHM73" s="2"/>
      <c r="LHN73" s="2"/>
      <c r="LHO73" s="2"/>
      <c r="LHP73" s="2"/>
      <c r="LHQ73" s="2"/>
      <c r="LHR73" s="2"/>
      <c r="LHS73" s="2"/>
      <c r="LHT73" s="2"/>
      <c r="LHU73" s="2"/>
      <c r="LHV73" s="2"/>
      <c r="LHW73" s="2"/>
      <c r="LHX73" s="2"/>
      <c r="LHY73" s="2"/>
      <c r="LHZ73" s="2"/>
      <c r="LIA73" s="2"/>
      <c r="LIB73" s="2"/>
      <c r="LIC73" s="2"/>
      <c r="LID73" s="2"/>
      <c r="LIE73" s="2"/>
      <c r="LIF73" s="2"/>
      <c r="LIG73" s="2"/>
      <c r="LIH73" s="2"/>
      <c r="LII73" s="2"/>
      <c r="LIJ73" s="2"/>
      <c r="LIK73" s="2"/>
      <c r="LIL73" s="2"/>
      <c r="LIM73" s="2"/>
      <c r="LIN73" s="2"/>
      <c r="LIO73" s="2"/>
      <c r="LIP73" s="2"/>
      <c r="LIQ73" s="2"/>
      <c r="LIR73" s="2"/>
      <c r="LIS73" s="2"/>
      <c r="LIT73" s="2"/>
      <c r="LIU73" s="2"/>
      <c r="LIV73" s="2"/>
      <c r="LIW73" s="2"/>
      <c r="LIX73" s="2"/>
      <c r="LIY73" s="2"/>
      <c r="LIZ73" s="2"/>
      <c r="LJA73" s="2"/>
      <c r="LJB73" s="2"/>
      <c r="LJC73" s="2"/>
      <c r="LJD73" s="2"/>
      <c r="LJE73" s="2"/>
      <c r="LJF73" s="2"/>
      <c r="LJG73" s="2"/>
      <c r="LJH73" s="2"/>
      <c r="LJI73" s="2"/>
      <c r="LJJ73" s="2"/>
      <c r="LJK73" s="2"/>
      <c r="LJL73" s="2"/>
      <c r="LJM73" s="2"/>
      <c r="LJN73" s="2"/>
      <c r="LJO73" s="2"/>
      <c r="LJP73" s="2"/>
      <c r="LJQ73" s="2"/>
      <c r="LJR73" s="2"/>
      <c r="LJS73" s="2"/>
      <c r="LJT73" s="2"/>
      <c r="LJU73" s="2"/>
      <c r="LJV73" s="2"/>
      <c r="LJW73" s="2"/>
      <c r="LJX73" s="2"/>
      <c r="LJY73" s="2"/>
      <c r="LJZ73" s="2"/>
      <c r="LKA73" s="2"/>
      <c r="LKB73" s="2"/>
      <c r="LKC73" s="2"/>
      <c r="LKD73" s="2"/>
      <c r="LKE73" s="2"/>
      <c r="LKF73" s="2"/>
      <c r="LKG73" s="2"/>
      <c r="LKH73" s="2"/>
      <c r="LKI73" s="2"/>
      <c r="LKJ73" s="2"/>
      <c r="LKK73" s="2"/>
      <c r="LKL73" s="2"/>
      <c r="LKM73" s="2"/>
      <c r="LKN73" s="2"/>
      <c r="LKO73" s="2"/>
      <c r="LKP73" s="2"/>
      <c r="LKQ73" s="2"/>
      <c r="LKR73" s="2"/>
      <c r="LKS73" s="2"/>
      <c r="LKT73" s="2"/>
      <c r="LKU73" s="2"/>
      <c r="LKV73" s="2"/>
      <c r="LKW73" s="2"/>
      <c r="LKX73" s="2"/>
      <c r="LKY73" s="2"/>
      <c r="LKZ73" s="2"/>
      <c r="LLA73" s="2"/>
      <c r="LLB73" s="2"/>
      <c r="LLC73" s="2"/>
      <c r="LLD73" s="2"/>
      <c r="LLE73" s="2"/>
      <c r="LLF73" s="2"/>
      <c r="LLG73" s="2"/>
      <c r="LLH73" s="2"/>
      <c r="LLI73" s="2"/>
      <c r="LLJ73" s="2"/>
      <c r="LLK73" s="2"/>
      <c r="LLL73" s="2"/>
      <c r="LLM73" s="2"/>
      <c r="LLN73" s="2"/>
      <c r="LLO73" s="2"/>
      <c r="LLP73" s="2"/>
      <c r="LLQ73" s="2"/>
      <c r="LLR73" s="2"/>
      <c r="LLS73" s="2"/>
      <c r="LLT73" s="2"/>
      <c r="LLU73" s="2"/>
      <c r="LLV73" s="2"/>
      <c r="LLW73" s="2"/>
      <c r="LLX73" s="2"/>
      <c r="LLY73" s="2"/>
      <c r="LLZ73" s="2"/>
      <c r="LMA73" s="2"/>
      <c r="LMB73" s="2"/>
      <c r="LMC73" s="2"/>
      <c r="LMD73" s="2"/>
      <c r="LME73" s="2"/>
      <c r="LMF73" s="2"/>
      <c r="LMG73" s="2"/>
      <c r="LMH73" s="2"/>
      <c r="LMI73" s="2"/>
      <c r="LMJ73" s="2"/>
      <c r="LMK73" s="2"/>
      <c r="LML73" s="2"/>
      <c r="LMM73" s="2"/>
      <c r="LMN73" s="2"/>
      <c r="LMO73" s="2"/>
      <c r="LMP73" s="2"/>
      <c r="LMQ73" s="2"/>
      <c r="LMR73" s="2"/>
      <c r="LMS73" s="2"/>
      <c r="LMT73" s="2"/>
      <c r="LMU73" s="2"/>
      <c r="LMV73" s="2"/>
      <c r="LMW73" s="2"/>
      <c r="LMX73" s="2"/>
      <c r="LMY73" s="2"/>
      <c r="LMZ73" s="2"/>
      <c r="LNA73" s="2"/>
      <c r="LNB73" s="2"/>
      <c r="LNC73" s="2"/>
      <c r="LND73" s="2"/>
      <c r="LNE73" s="2"/>
      <c r="LNF73" s="2"/>
      <c r="LNG73" s="2"/>
      <c r="LNH73" s="2"/>
      <c r="LNI73" s="2"/>
      <c r="LNJ73" s="2"/>
      <c r="LNK73" s="2"/>
      <c r="LNL73" s="2"/>
      <c r="LNM73" s="2"/>
      <c r="LNN73" s="2"/>
      <c r="LNO73" s="2"/>
      <c r="LNP73" s="2"/>
      <c r="LNQ73" s="2"/>
      <c r="LNR73" s="2"/>
      <c r="LNS73" s="2"/>
      <c r="LNT73" s="2"/>
      <c r="LNU73" s="2"/>
      <c r="LNV73" s="2"/>
      <c r="LNW73" s="2"/>
      <c r="LNX73" s="2"/>
      <c r="LNY73" s="2"/>
      <c r="LNZ73" s="2"/>
      <c r="LOA73" s="2"/>
      <c r="LOB73" s="2"/>
      <c r="LOC73" s="2"/>
      <c r="LOD73" s="2"/>
      <c r="LOE73" s="2"/>
      <c r="LOF73" s="2"/>
      <c r="LOG73" s="2"/>
      <c r="LOH73" s="2"/>
      <c r="LOI73" s="2"/>
      <c r="LOJ73" s="2"/>
      <c r="LOK73" s="2"/>
      <c r="LOL73" s="2"/>
      <c r="LOM73" s="2"/>
      <c r="LON73" s="2"/>
      <c r="LOO73" s="2"/>
      <c r="LOP73" s="2"/>
      <c r="LOQ73" s="2"/>
      <c r="LOR73" s="2"/>
      <c r="LOS73" s="2"/>
      <c r="LOT73" s="2"/>
      <c r="LOU73" s="2"/>
      <c r="LOV73" s="2"/>
      <c r="LOW73" s="2"/>
      <c r="LOX73" s="2"/>
      <c r="LOY73" s="2"/>
      <c r="LOZ73" s="2"/>
      <c r="LPA73" s="2"/>
      <c r="LPB73" s="2"/>
      <c r="LPC73" s="2"/>
      <c r="LPD73" s="2"/>
      <c r="LPE73" s="2"/>
      <c r="LPF73" s="2"/>
      <c r="LPG73" s="2"/>
      <c r="LPH73" s="2"/>
      <c r="LPI73" s="2"/>
      <c r="LPJ73" s="2"/>
      <c r="LPK73" s="2"/>
      <c r="LPL73" s="2"/>
      <c r="LPM73" s="2"/>
      <c r="LPN73" s="2"/>
      <c r="LPO73" s="2"/>
      <c r="LPP73" s="2"/>
      <c r="LPQ73" s="2"/>
      <c r="LPR73" s="2"/>
      <c r="LPS73" s="2"/>
      <c r="LPT73" s="2"/>
      <c r="LPU73" s="2"/>
      <c r="LPV73" s="2"/>
      <c r="LPW73" s="2"/>
      <c r="LPX73" s="2"/>
      <c r="LPY73" s="2"/>
      <c r="LPZ73" s="2"/>
      <c r="LQA73" s="2"/>
      <c r="LQB73" s="2"/>
      <c r="LQC73" s="2"/>
      <c r="LQD73" s="2"/>
      <c r="LQE73" s="2"/>
      <c r="LQF73" s="2"/>
      <c r="LQG73" s="2"/>
      <c r="LQH73" s="2"/>
      <c r="LQI73" s="2"/>
      <c r="LQJ73" s="2"/>
      <c r="LQK73" s="2"/>
      <c r="LQL73" s="2"/>
      <c r="LQM73" s="2"/>
      <c r="LQN73" s="2"/>
      <c r="LQO73" s="2"/>
      <c r="LQP73" s="2"/>
      <c r="LQQ73" s="2"/>
      <c r="LQR73" s="2"/>
      <c r="LQS73" s="2"/>
      <c r="LQT73" s="2"/>
      <c r="LQU73" s="2"/>
      <c r="LQV73" s="2"/>
      <c r="LQW73" s="2"/>
      <c r="LQX73" s="2"/>
      <c r="LQY73" s="2"/>
      <c r="LQZ73" s="2"/>
      <c r="LRA73" s="2"/>
      <c r="LRB73" s="2"/>
      <c r="LRC73" s="2"/>
      <c r="LRD73" s="2"/>
      <c r="LRE73" s="2"/>
      <c r="LRF73" s="2"/>
      <c r="LRG73" s="2"/>
      <c r="LRH73" s="2"/>
      <c r="LRI73" s="2"/>
      <c r="LRJ73" s="2"/>
      <c r="LRK73" s="2"/>
      <c r="LRL73" s="2"/>
      <c r="LRM73" s="2"/>
      <c r="LRN73" s="2"/>
      <c r="LRO73" s="2"/>
      <c r="LRP73" s="2"/>
      <c r="LRQ73" s="2"/>
      <c r="LRR73" s="2"/>
      <c r="LRS73" s="2"/>
      <c r="LRT73" s="2"/>
      <c r="LRU73" s="2"/>
      <c r="LRV73" s="2"/>
      <c r="LRW73" s="2"/>
      <c r="LRX73" s="2"/>
      <c r="LRY73" s="2"/>
      <c r="LRZ73" s="2"/>
      <c r="LSA73" s="2"/>
      <c r="LSB73" s="2"/>
      <c r="LSC73" s="2"/>
      <c r="LSD73" s="2"/>
      <c r="LSE73" s="2"/>
      <c r="LSF73" s="2"/>
      <c r="LSG73" s="2"/>
      <c r="LSH73" s="2"/>
      <c r="LSI73" s="2"/>
      <c r="LSJ73" s="2"/>
      <c r="LSK73" s="2"/>
      <c r="LSL73" s="2"/>
      <c r="LSM73" s="2"/>
      <c r="LSN73" s="2"/>
      <c r="LSO73" s="2"/>
      <c r="LSP73" s="2"/>
      <c r="LSQ73" s="2"/>
      <c r="LSR73" s="2"/>
      <c r="LSS73" s="2"/>
      <c r="LST73" s="2"/>
      <c r="LSU73" s="2"/>
      <c r="LSV73" s="2"/>
      <c r="LSW73" s="2"/>
      <c r="LSX73" s="2"/>
      <c r="LSY73" s="2"/>
      <c r="LSZ73" s="2"/>
      <c r="LTA73" s="2"/>
      <c r="LTB73" s="2"/>
      <c r="LTC73" s="2"/>
      <c r="LTD73" s="2"/>
      <c r="LTE73" s="2"/>
      <c r="LTF73" s="2"/>
      <c r="LTG73" s="2"/>
      <c r="LTH73" s="2"/>
      <c r="LTI73" s="2"/>
      <c r="LTJ73" s="2"/>
      <c r="LTK73" s="2"/>
      <c r="LTL73" s="2"/>
      <c r="LTM73" s="2"/>
      <c r="LTN73" s="2"/>
      <c r="LTO73" s="2"/>
      <c r="LTP73" s="2"/>
      <c r="LTQ73" s="2"/>
      <c r="LTR73" s="2"/>
      <c r="LTS73" s="2"/>
      <c r="LTT73" s="2"/>
      <c r="LTU73" s="2"/>
      <c r="LTV73" s="2"/>
      <c r="LTW73" s="2"/>
      <c r="LTX73" s="2"/>
      <c r="LTY73" s="2"/>
      <c r="LTZ73" s="2"/>
      <c r="LUA73" s="2"/>
      <c r="LUB73" s="2"/>
      <c r="LUC73" s="2"/>
      <c r="LUD73" s="2"/>
      <c r="LUE73" s="2"/>
      <c r="LUF73" s="2"/>
      <c r="LUG73" s="2"/>
      <c r="LUH73" s="2"/>
      <c r="LUI73" s="2"/>
      <c r="LUJ73" s="2"/>
      <c r="LUK73" s="2"/>
      <c r="LUL73" s="2"/>
      <c r="LUM73" s="2"/>
      <c r="LUN73" s="2"/>
      <c r="LUO73" s="2"/>
      <c r="LUP73" s="2"/>
      <c r="LUQ73" s="2"/>
      <c r="LUR73" s="2"/>
      <c r="LUS73" s="2"/>
      <c r="LUT73" s="2"/>
      <c r="LUU73" s="2"/>
      <c r="LUV73" s="2"/>
      <c r="LUW73" s="2"/>
      <c r="LUX73" s="2"/>
      <c r="LUY73" s="2"/>
      <c r="LUZ73" s="2"/>
      <c r="LVA73" s="2"/>
      <c r="LVB73" s="2"/>
      <c r="LVC73" s="2"/>
      <c r="LVD73" s="2"/>
      <c r="LVE73" s="2"/>
      <c r="LVF73" s="2"/>
      <c r="LVG73" s="2"/>
      <c r="LVH73" s="2"/>
      <c r="LVI73" s="2"/>
      <c r="LVJ73" s="2"/>
      <c r="LVK73" s="2"/>
      <c r="LVL73" s="2"/>
      <c r="LVM73" s="2"/>
      <c r="LVN73" s="2"/>
      <c r="LVO73" s="2"/>
      <c r="LVP73" s="2"/>
      <c r="LVQ73" s="2"/>
      <c r="LVR73" s="2"/>
      <c r="LVS73" s="2"/>
      <c r="LVT73" s="2"/>
      <c r="LVU73" s="2"/>
      <c r="LVV73" s="2"/>
      <c r="LVW73" s="2"/>
      <c r="LVX73" s="2"/>
      <c r="LVY73" s="2"/>
      <c r="LVZ73" s="2"/>
      <c r="LWA73" s="2"/>
      <c r="LWB73" s="2"/>
      <c r="LWC73" s="2"/>
      <c r="LWD73" s="2"/>
      <c r="LWE73" s="2"/>
      <c r="LWF73" s="2"/>
      <c r="LWG73" s="2"/>
      <c r="LWH73" s="2"/>
      <c r="LWI73" s="2"/>
      <c r="LWJ73" s="2"/>
      <c r="LWK73" s="2"/>
      <c r="LWL73" s="2"/>
      <c r="LWM73" s="2"/>
      <c r="LWN73" s="2"/>
      <c r="LWO73" s="2"/>
      <c r="LWP73" s="2"/>
      <c r="LWQ73" s="2"/>
      <c r="LWR73" s="2"/>
      <c r="LWS73" s="2"/>
      <c r="LWT73" s="2"/>
      <c r="LWU73" s="2"/>
      <c r="LWV73" s="2"/>
      <c r="LWW73" s="2"/>
      <c r="LWX73" s="2"/>
      <c r="LWY73" s="2"/>
      <c r="LWZ73" s="2"/>
      <c r="LXA73" s="2"/>
      <c r="LXB73" s="2"/>
      <c r="LXC73" s="2"/>
      <c r="LXD73" s="2"/>
      <c r="LXE73" s="2"/>
      <c r="LXF73" s="2"/>
      <c r="LXG73" s="2"/>
      <c r="LXH73" s="2"/>
      <c r="LXI73" s="2"/>
      <c r="LXJ73" s="2"/>
      <c r="LXK73" s="2"/>
      <c r="LXL73" s="2"/>
      <c r="LXM73" s="2"/>
      <c r="LXN73" s="2"/>
      <c r="LXO73" s="2"/>
      <c r="LXP73" s="2"/>
      <c r="LXQ73" s="2"/>
      <c r="LXR73" s="2"/>
      <c r="LXS73" s="2"/>
      <c r="LXT73" s="2"/>
      <c r="LXU73" s="2"/>
      <c r="LXV73" s="2"/>
      <c r="LXW73" s="2"/>
      <c r="LXX73" s="2"/>
      <c r="LXY73" s="2"/>
      <c r="LXZ73" s="2"/>
      <c r="LYA73" s="2"/>
      <c r="LYB73" s="2"/>
      <c r="LYC73" s="2"/>
      <c r="LYD73" s="2"/>
      <c r="LYE73" s="2"/>
      <c r="LYF73" s="2"/>
      <c r="LYG73" s="2"/>
      <c r="LYH73" s="2"/>
      <c r="LYI73" s="2"/>
      <c r="LYJ73" s="2"/>
      <c r="LYK73" s="2"/>
      <c r="LYL73" s="2"/>
      <c r="LYM73" s="2"/>
      <c r="LYN73" s="2"/>
      <c r="LYO73" s="2"/>
      <c r="LYP73" s="2"/>
      <c r="LYQ73" s="2"/>
      <c r="LYR73" s="2"/>
      <c r="LYS73" s="2"/>
      <c r="LYT73" s="2"/>
      <c r="LYU73" s="2"/>
      <c r="LYV73" s="2"/>
      <c r="LYW73" s="2"/>
      <c r="LYX73" s="2"/>
      <c r="LYY73" s="2"/>
      <c r="LYZ73" s="2"/>
      <c r="LZA73" s="2"/>
      <c r="LZB73" s="2"/>
      <c r="LZC73" s="2"/>
      <c r="LZD73" s="2"/>
      <c r="LZE73" s="2"/>
      <c r="LZF73" s="2"/>
      <c r="LZG73" s="2"/>
      <c r="LZH73" s="2"/>
      <c r="LZI73" s="2"/>
      <c r="LZJ73" s="2"/>
      <c r="LZK73" s="2"/>
      <c r="LZL73" s="2"/>
      <c r="LZM73" s="2"/>
      <c r="LZN73" s="2"/>
      <c r="LZO73" s="2"/>
      <c r="LZP73" s="2"/>
      <c r="LZQ73" s="2"/>
      <c r="LZR73" s="2"/>
      <c r="LZS73" s="2"/>
      <c r="LZT73" s="2"/>
      <c r="LZU73" s="2"/>
      <c r="LZV73" s="2"/>
      <c r="LZW73" s="2"/>
      <c r="LZX73" s="2"/>
      <c r="LZY73" s="2"/>
      <c r="LZZ73" s="2"/>
      <c r="MAA73" s="2"/>
      <c r="MAB73" s="2"/>
      <c r="MAC73" s="2"/>
      <c r="MAD73" s="2"/>
      <c r="MAE73" s="2"/>
      <c r="MAF73" s="2"/>
      <c r="MAG73" s="2"/>
      <c r="MAH73" s="2"/>
      <c r="MAI73" s="2"/>
      <c r="MAJ73" s="2"/>
      <c r="MAK73" s="2"/>
      <c r="MAL73" s="2"/>
      <c r="MAM73" s="2"/>
      <c r="MAN73" s="2"/>
      <c r="MAO73" s="2"/>
      <c r="MAP73" s="2"/>
      <c r="MAQ73" s="2"/>
      <c r="MAR73" s="2"/>
      <c r="MAS73" s="2"/>
      <c r="MAT73" s="2"/>
      <c r="MAU73" s="2"/>
      <c r="MAV73" s="2"/>
      <c r="MAW73" s="2"/>
      <c r="MAX73" s="2"/>
      <c r="MAY73" s="2"/>
      <c r="MAZ73" s="2"/>
      <c r="MBA73" s="2"/>
      <c r="MBB73" s="2"/>
      <c r="MBC73" s="2"/>
      <c r="MBD73" s="2"/>
      <c r="MBE73" s="2"/>
      <c r="MBF73" s="2"/>
      <c r="MBG73" s="2"/>
      <c r="MBH73" s="2"/>
      <c r="MBI73" s="2"/>
      <c r="MBJ73" s="2"/>
      <c r="MBK73" s="2"/>
      <c r="MBL73" s="2"/>
      <c r="MBM73" s="2"/>
      <c r="MBN73" s="2"/>
      <c r="MBO73" s="2"/>
      <c r="MBP73" s="2"/>
      <c r="MBQ73" s="2"/>
      <c r="MBR73" s="2"/>
      <c r="MBS73" s="2"/>
      <c r="MBT73" s="2"/>
      <c r="MBU73" s="2"/>
      <c r="MBV73" s="2"/>
      <c r="MBW73" s="2"/>
      <c r="MBX73" s="2"/>
      <c r="MBY73" s="2"/>
      <c r="MBZ73" s="2"/>
      <c r="MCA73" s="2"/>
      <c r="MCB73" s="2"/>
      <c r="MCC73" s="2"/>
      <c r="MCD73" s="2"/>
      <c r="MCE73" s="2"/>
      <c r="MCF73" s="2"/>
      <c r="MCG73" s="2"/>
      <c r="MCH73" s="2"/>
      <c r="MCI73" s="2"/>
      <c r="MCJ73" s="2"/>
      <c r="MCK73" s="2"/>
      <c r="MCL73" s="2"/>
      <c r="MCM73" s="2"/>
      <c r="MCN73" s="2"/>
      <c r="MCO73" s="2"/>
      <c r="MCP73" s="2"/>
      <c r="MCQ73" s="2"/>
      <c r="MCR73" s="2"/>
      <c r="MCS73" s="2"/>
      <c r="MCT73" s="2"/>
      <c r="MCU73" s="2"/>
      <c r="MCV73" s="2"/>
      <c r="MCW73" s="2"/>
      <c r="MCX73" s="2"/>
      <c r="MCY73" s="2"/>
      <c r="MCZ73" s="2"/>
      <c r="MDA73" s="2"/>
      <c r="MDB73" s="2"/>
      <c r="MDC73" s="2"/>
      <c r="MDD73" s="2"/>
      <c r="MDE73" s="2"/>
      <c r="MDF73" s="2"/>
      <c r="MDG73" s="2"/>
      <c r="MDH73" s="2"/>
      <c r="MDI73" s="2"/>
      <c r="MDJ73" s="2"/>
      <c r="MDK73" s="2"/>
      <c r="MDL73" s="2"/>
      <c r="MDM73" s="2"/>
      <c r="MDN73" s="2"/>
      <c r="MDO73" s="2"/>
      <c r="MDP73" s="2"/>
      <c r="MDQ73" s="2"/>
      <c r="MDR73" s="2"/>
      <c r="MDS73" s="2"/>
      <c r="MDT73" s="2"/>
      <c r="MDU73" s="2"/>
      <c r="MDV73" s="2"/>
      <c r="MDW73" s="2"/>
      <c r="MDX73" s="2"/>
      <c r="MDY73" s="2"/>
      <c r="MDZ73" s="2"/>
      <c r="MEA73" s="2"/>
      <c r="MEB73" s="2"/>
      <c r="MEC73" s="2"/>
      <c r="MED73" s="2"/>
      <c r="MEE73" s="2"/>
      <c r="MEF73" s="2"/>
      <c r="MEG73" s="2"/>
      <c r="MEH73" s="2"/>
      <c r="MEI73" s="2"/>
      <c r="MEJ73" s="2"/>
      <c r="MEK73" s="2"/>
      <c r="MEL73" s="2"/>
      <c r="MEM73" s="2"/>
      <c r="MEN73" s="2"/>
      <c r="MEO73" s="2"/>
      <c r="MEP73" s="2"/>
      <c r="MEQ73" s="2"/>
      <c r="MER73" s="2"/>
      <c r="MES73" s="2"/>
      <c r="MET73" s="2"/>
      <c r="MEU73" s="2"/>
      <c r="MEV73" s="2"/>
      <c r="MEW73" s="2"/>
      <c r="MEX73" s="2"/>
      <c r="MEY73" s="2"/>
      <c r="MEZ73" s="2"/>
      <c r="MFA73" s="2"/>
      <c r="MFB73" s="2"/>
      <c r="MFC73" s="2"/>
      <c r="MFD73" s="2"/>
      <c r="MFE73" s="2"/>
      <c r="MFF73" s="2"/>
      <c r="MFG73" s="2"/>
      <c r="MFH73" s="2"/>
      <c r="MFI73" s="2"/>
      <c r="MFJ73" s="2"/>
      <c r="MFK73" s="2"/>
      <c r="MFL73" s="2"/>
      <c r="MFM73" s="2"/>
      <c r="MFN73" s="2"/>
      <c r="MFO73" s="2"/>
      <c r="MFP73" s="2"/>
      <c r="MFQ73" s="2"/>
      <c r="MFR73" s="2"/>
      <c r="MFS73" s="2"/>
      <c r="MFT73" s="2"/>
      <c r="MFU73" s="2"/>
      <c r="MFV73" s="2"/>
      <c r="MFW73" s="2"/>
      <c r="MFX73" s="2"/>
      <c r="MFY73" s="2"/>
      <c r="MFZ73" s="2"/>
      <c r="MGA73" s="2"/>
      <c r="MGB73" s="2"/>
      <c r="MGC73" s="2"/>
      <c r="MGD73" s="2"/>
      <c r="MGE73" s="2"/>
      <c r="MGF73" s="2"/>
      <c r="MGG73" s="2"/>
      <c r="MGH73" s="2"/>
      <c r="MGI73" s="2"/>
      <c r="MGJ73" s="2"/>
      <c r="MGK73" s="2"/>
      <c r="MGL73" s="2"/>
      <c r="MGM73" s="2"/>
      <c r="MGN73" s="2"/>
      <c r="MGO73" s="2"/>
      <c r="MGP73" s="2"/>
      <c r="MGQ73" s="2"/>
      <c r="MGR73" s="2"/>
      <c r="MGS73" s="2"/>
      <c r="MGT73" s="2"/>
      <c r="MGU73" s="2"/>
      <c r="MGV73" s="2"/>
      <c r="MGW73" s="2"/>
      <c r="MGX73" s="2"/>
      <c r="MGY73" s="2"/>
      <c r="MGZ73" s="2"/>
      <c r="MHA73" s="2"/>
      <c r="MHB73" s="2"/>
      <c r="MHC73" s="2"/>
      <c r="MHD73" s="2"/>
      <c r="MHE73" s="2"/>
      <c r="MHF73" s="2"/>
      <c r="MHG73" s="2"/>
      <c r="MHH73" s="2"/>
      <c r="MHI73" s="2"/>
      <c r="MHJ73" s="2"/>
      <c r="MHK73" s="2"/>
      <c r="MHL73" s="2"/>
      <c r="MHM73" s="2"/>
      <c r="MHN73" s="2"/>
      <c r="MHO73" s="2"/>
      <c r="MHP73" s="2"/>
      <c r="MHQ73" s="2"/>
      <c r="MHR73" s="2"/>
      <c r="MHS73" s="2"/>
      <c r="MHT73" s="2"/>
      <c r="MHU73" s="2"/>
      <c r="MHV73" s="2"/>
      <c r="MHW73" s="2"/>
      <c r="MHX73" s="2"/>
      <c r="MHY73" s="2"/>
      <c r="MHZ73" s="2"/>
      <c r="MIA73" s="2"/>
      <c r="MIB73" s="2"/>
      <c r="MIC73" s="2"/>
      <c r="MID73" s="2"/>
      <c r="MIE73" s="2"/>
      <c r="MIF73" s="2"/>
      <c r="MIG73" s="2"/>
      <c r="MIH73" s="2"/>
      <c r="MII73" s="2"/>
      <c r="MIJ73" s="2"/>
      <c r="MIK73" s="2"/>
      <c r="MIL73" s="2"/>
      <c r="MIM73" s="2"/>
      <c r="MIN73" s="2"/>
      <c r="MIO73" s="2"/>
      <c r="MIP73" s="2"/>
      <c r="MIQ73" s="2"/>
      <c r="MIR73" s="2"/>
      <c r="MIS73" s="2"/>
      <c r="MIT73" s="2"/>
      <c r="MIU73" s="2"/>
      <c r="MIV73" s="2"/>
      <c r="MIW73" s="2"/>
      <c r="MIX73" s="2"/>
      <c r="MIY73" s="2"/>
      <c r="MIZ73" s="2"/>
      <c r="MJA73" s="2"/>
      <c r="MJB73" s="2"/>
      <c r="MJC73" s="2"/>
      <c r="MJD73" s="2"/>
      <c r="MJE73" s="2"/>
      <c r="MJF73" s="2"/>
      <c r="MJG73" s="2"/>
      <c r="MJH73" s="2"/>
      <c r="MJI73" s="2"/>
      <c r="MJJ73" s="2"/>
      <c r="MJK73" s="2"/>
      <c r="MJL73" s="2"/>
      <c r="MJM73" s="2"/>
      <c r="MJN73" s="2"/>
      <c r="MJO73" s="2"/>
      <c r="MJP73" s="2"/>
      <c r="MJQ73" s="2"/>
      <c r="MJR73" s="2"/>
      <c r="MJS73" s="2"/>
      <c r="MJT73" s="2"/>
      <c r="MJU73" s="2"/>
      <c r="MJV73" s="2"/>
      <c r="MJW73" s="2"/>
      <c r="MJX73" s="2"/>
      <c r="MJY73" s="2"/>
      <c r="MJZ73" s="2"/>
      <c r="MKA73" s="2"/>
      <c r="MKB73" s="2"/>
      <c r="MKC73" s="2"/>
      <c r="MKD73" s="2"/>
      <c r="MKE73" s="2"/>
      <c r="MKF73" s="2"/>
      <c r="MKG73" s="2"/>
      <c r="MKH73" s="2"/>
      <c r="MKI73" s="2"/>
      <c r="MKJ73" s="2"/>
      <c r="MKK73" s="2"/>
      <c r="MKL73" s="2"/>
      <c r="MKM73" s="2"/>
      <c r="MKN73" s="2"/>
      <c r="MKO73" s="2"/>
      <c r="MKP73" s="2"/>
      <c r="MKQ73" s="2"/>
      <c r="MKR73" s="2"/>
      <c r="MKS73" s="2"/>
      <c r="MKT73" s="2"/>
      <c r="MKU73" s="2"/>
      <c r="MKV73" s="2"/>
      <c r="MKW73" s="2"/>
      <c r="MKX73" s="2"/>
      <c r="MKY73" s="2"/>
      <c r="MKZ73" s="2"/>
      <c r="MLA73" s="2"/>
      <c r="MLB73" s="2"/>
      <c r="MLC73" s="2"/>
      <c r="MLD73" s="2"/>
      <c r="MLE73" s="2"/>
      <c r="MLF73" s="2"/>
      <c r="MLG73" s="2"/>
      <c r="MLH73" s="2"/>
      <c r="MLI73" s="2"/>
      <c r="MLJ73" s="2"/>
      <c r="MLK73" s="2"/>
      <c r="MLL73" s="2"/>
      <c r="MLM73" s="2"/>
      <c r="MLN73" s="2"/>
      <c r="MLO73" s="2"/>
      <c r="MLP73" s="2"/>
      <c r="MLQ73" s="2"/>
      <c r="MLR73" s="2"/>
      <c r="MLS73" s="2"/>
      <c r="MLT73" s="2"/>
      <c r="MLU73" s="2"/>
      <c r="MLV73" s="2"/>
      <c r="MLW73" s="2"/>
      <c r="MLX73" s="2"/>
      <c r="MLY73" s="2"/>
      <c r="MLZ73" s="2"/>
      <c r="MMA73" s="2"/>
      <c r="MMB73" s="2"/>
      <c r="MMC73" s="2"/>
      <c r="MMD73" s="2"/>
      <c r="MME73" s="2"/>
      <c r="MMF73" s="2"/>
      <c r="MMG73" s="2"/>
      <c r="MMH73" s="2"/>
      <c r="MMI73" s="2"/>
      <c r="MMJ73" s="2"/>
      <c r="MMK73" s="2"/>
      <c r="MML73" s="2"/>
      <c r="MMM73" s="2"/>
      <c r="MMN73" s="2"/>
      <c r="MMO73" s="2"/>
      <c r="MMP73" s="2"/>
      <c r="MMQ73" s="2"/>
      <c r="MMR73" s="2"/>
      <c r="MMS73" s="2"/>
      <c r="MMT73" s="2"/>
      <c r="MMU73" s="2"/>
      <c r="MMV73" s="2"/>
      <c r="MMW73" s="2"/>
      <c r="MMX73" s="2"/>
      <c r="MMY73" s="2"/>
      <c r="MMZ73" s="2"/>
      <c r="MNA73" s="2"/>
      <c r="MNB73" s="2"/>
      <c r="MNC73" s="2"/>
      <c r="MND73" s="2"/>
      <c r="MNE73" s="2"/>
      <c r="MNF73" s="2"/>
      <c r="MNG73" s="2"/>
      <c r="MNH73" s="2"/>
      <c r="MNI73" s="2"/>
      <c r="MNJ73" s="2"/>
      <c r="MNK73" s="2"/>
      <c r="MNL73" s="2"/>
      <c r="MNM73" s="2"/>
      <c r="MNN73" s="2"/>
      <c r="MNO73" s="2"/>
      <c r="MNP73" s="2"/>
      <c r="MNQ73" s="2"/>
      <c r="MNR73" s="2"/>
      <c r="MNS73" s="2"/>
      <c r="MNT73" s="2"/>
      <c r="MNU73" s="2"/>
      <c r="MNV73" s="2"/>
      <c r="MNW73" s="2"/>
      <c r="MNX73" s="2"/>
      <c r="MNY73" s="2"/>
      <c r="MNZ73" s="2"/>
      <c r="MOA73" s="2"/>
      <c r="MOB73" s="2"/>
      <c r="MOC73" s="2"/>
      <c r="MOD73" s="2"/>
      <c r="MOE73" s="2"/>
      <c r="MOF73" s="2"/>
      <c r="MOG73" s="2"/>
      <c r="MOH73" s="2"/>
      <c r="MOI73" s="2"/>
      <c r="MOJ73" s="2"/>
      <c r="MOK73" s="2"/>
      <c r="MOL73" s="2"/>
      <c r="MOM73" s="2"/>
      <c r="MON73" s="2"/>
      <c r="MOO73" s="2"/>
      <c r="MOP73" s="2"/>
      <c r="MOQ73" s="2"/>
      <c r="MOR73" s="2"/>
      <c r="MOS73" s="2"/>
      <c r="MOT73" s="2"/>
      <c r="MOU73" s="2"/>
      <c r="MOV73" s="2"/>
      <c r="MOW73" s="2"/>
      <c r="MOX73" s="2"/>
      <c r="MOY73" s="2"/>
      <c r="MOZ73" s="2"/>
      <c r="MPA73" s="2"/>
      <c r="MPB73" s="2"/>
      <c r="MPC73" s="2"/>
      <c r="MPD73" s="2"/>
      <c r="MPE73" s="2"/>
      <c r="MPF73" s="2"/>
      <c r="MPG73" s="2"/>
      <c r="MPH73" s="2"/>
      <c r="MPI73" s="2"/>
      <c r="MPJ73" s="2"/>
      <c r="MPK73" s="2"/>
      <c r="MPL73" s="2"/>
      <c r="MPM73" s="2"/>
      <c r="MPN73" s="2"/>
      <c r="MPO73" s="2"/>
      <c r="MPP73" s="2"/>
      <c r="MPQ73" s="2"/>
      <c r="MPR73" s="2"/>
      <c r="MPS73" s="2"/>
      <c r="MPT73" s="2"/>
      <c r="MPU73" s="2"/>
      <c r="MPV73" s="2"/>
      <c r="MPW73" s="2"/>
      <c r="MPX73" s="2"/>
      <c r="MPY73" s="2"/>
      <c r="MPZ73" s="2"/>
      <c r="MQA73" s="2"/>
      <c r="MQB73" s="2"/>
      <c r="MQC73" s="2"/>
      <c r="MQD73" s="2"/>
      <c r="MQE73" s="2"/>
      <c r="MQF73" s="2"/>
      <c r="MQG73" s="2"/>
      <c r="MQH73" s="2"/>
      <c r="MQI73" s="2"/>
      <c r="MQJ73" s="2"/>
      <c r="MQK73" s="2"/>
      <c r="MQL73" s="2"/>
      <c r="MQM73" s="2"/>
      <c r="MQN73" s="2"/>
      <c r="MQO73" s="2"/>
      <c r="MQP73" s="2"/>
      <c r="MQQ73" s="2"/>
      <c r="MQR73" s="2"/>
      <c r="MQS73" s="2"/>
      <c r="MQT73" s="2"/>
      <c r="MQU73" s="2"/>
      <c r="MQV73" s="2"/>
      <c r="MQW73" s="2"/>
      <c r="MQX73" s="2"/>
      <c r="MQY73" s="2"/>
      <c r="MQZ73" s="2"/>
      <c r="MRA73" s="2"/>
      <c r="MRB73" s="2"/>
      <c r="MRC73" s="2"/>
      <c r="MRD73" s="2"/>
      <c r="MRE73" s="2"/>
      <c r="MRF73" s="2"/>
      <c r="MRG73" s="2"/>
      <c r="MRH73" s="2"/>
      <c r="MRI73" s="2"/>
      <c r="MRJ73" s="2"/>
      <c r="MRK73" s="2"/>
      <c r="MRL73" s="2"/>
      <c r="MRM73" s="2"/>
      <c r="MRN73" s="2"/>
      <c r="MRO73" s="2"/>
      <c r="MRP73" s="2"/>
      <c r="MRQ73" s="2"/>
      <c r="MRR73" s="2"/>
      <c r="MRS73" s="2"/>
      <c r="MRT73" s="2"/>
      <c r="MRU73" s="2"/>
      <c r="MRV73" s="2"/>
      <c r="MRW73" s="2"/>
      <c r="MRX73" s="2"/>
      <c r="MRY73" s="2"/>
      <c r="MRZ73" s="2"/>
      <c r="MSA73" s="2"/>
      <c r="MSB73" s="2"/>
      <c r="MSC73" s="2"/>
      <c r="MSD73" s="2"/>
      <c r="MSE73" s="2"/>
      <c r="MSF73" s="2"/>
      <c r="MSG73" s="2"/>
      <c r="MSH73" s="2"/>
      <c r="MSI73" s="2"/>
      <c r="MSJ73" s="2"/>
      <c r="MSK73" s="2"/>
      <c r="MSL73" s="2"/>
      <c r="MSM73" s="2"/>
      <c r="MSN73" s="2"/>
      <c r="MSO73" s="2"/>
      <c r="MSP73" s="2"/>
      <c r="MSQ73" s="2"/>
      <c r="MSR73" s="2"/>
      <c r="MSS73" s="2"/>
      <c r="MST73" s="2"/>
      <c r="MSU73" s="2"/>
      <c r="MSV73" s="2"/>
      <c r="MSW73" s="2"/>
      <c r="MSX73" s="2"/>
      <c r="MSY73" s="2"/>
      <c r="MSZ73" s="2"/>
      <c r="MTA73" s="2"/>
      <c r="MTB73" s="2"/>
      <c r="MTC73" s="2"/>
      <c r="MTD73" s="2"/>
      <c r="MTE73" s="2"/>
      <c r="MTF73" s="2"/>
      <c r="MTG73" s="2"/>
      <c r="MTH73" s="2"/>
      <c r="MTI73" s="2"/>
      <c r="MTJ73" s="2"/>
      <c r="MTK73" s="2"/>
      <c r="MTL73" s="2"/>
      <c r="MTM73" s="2"/>
      <c r="MTN73" s="2"/>
      <c r="MTO73" s="2"/>
      <c r="MTP73" s="2"/>
      <c r="MTQ73" s="2"/>
      <c r="MTR73" s="2"/>
      <c r="MTS73" s="2"/>
      <c r="MTT73" s="2"/>
      <c r="MTU73" s="2"/>
      <c r="MTV73" s="2"/>
      <c r="MTW73" s="2"/>
      <c r="MTX73" s="2"/>
      <c r="MTY73" s="2"/>
      <c r="MTZ73" s="2"/>
      <c r="MUA73" s="2"/>
      <c r="MUB73" s="2"/>
      <c r="MUC73" s="2"/>
      <c r="MUD73" s="2"/>
      <c r="MUE73" s="2"/>
      <c r="MUF73" s="2"/>
      <c r="MUG73" s="2"/>
      <c r="MUH73" s="2"/>
      <c r="MUI73" s="2"/>
      <c r="MUJ73" s="2"/>
      <c r="MUK73" s="2"/>
      <c r="MUL73" s="2"/>
      <c r="MUM73" s="2"/>
      <c r="MUN73" s="2"/>
      <c r="MUO73" s="2"/>
      <c r="MUP73" s="2"/>
      <c r="MUQ73" s="2"/>
      <c r="MUR73" s="2"/>
      <c r="MUS73" s="2"/>
      <c r="MUT73" s="2"/>
      <c r="MUU73" s="2"/>
      <c r="MUV73" s="2"/>
      <c r="MUW73" s="2"/>
      <c r="MUX73" s="2"/>
      <c r="MUY73" s="2"/>
      <c r="MUZ73" s="2"/>
      <c r="MVA73" s="2"/>
      <c r="MVB73" s="2"/>
      <c r="MVC73" s="2"/>
      <c r="MVD73" s="2"/>
      <c r="MVE73" s="2"/>
      <c r="MVF73" s="2"/>
      <c r="MVG73" s="2"/>
      <c r="MVH73" s="2"/>
      <c r="MVI73" s="2"/>
      <c r="MVJ73" s="2"/>
      <c r="MVK73" s="2"/>
      <c r="MVL73" s="2"/>
      <c r="MVM73" s="2"/>
      <c r="MVN73" s="2"/>
      <c r="MVO73" s="2"/>
      <c r="MVP73" s="2"/>
      <c r="MVQ73" s="2"/>
      <c r="MVR73" s="2"/>
      <c r="MVS73" s="2"/>
      <c r="MVT73" s="2"/>
      <c r="MVU73" s="2"/>
      <c r="MVV73" s="2"/>
      <c r="MVW73" s="2"/>
      <c r="MVX73" s="2"/>
      <c r="MVY73" s="2"/>
      <c r="MVZ73" s="2"/>
      <c r="MWA73" s="2"/>
      <c r="MWB73" s="2"/>
      <c r="MWC73" s="2"/>
      <c r="MWD73" s="2"/>
      <c r="MWE73" s="2"/>
      <c r="MWF73" s="2"/>
      <c r="MWG73" s="2"/>
      <c r="MWH73" s="2"/>
      <c r="MWI73" s="2"/>
      <c r="MWJ73" s="2"/>
      <c r="MWK73" s="2"/>
      <c r="MWL73" s="2"/>
      <c r="MWM73" s="2"/>
      <c r="MWN73" s="2"/>
      <c r="MWO73" s="2"/>
      <c r="MWP73" s="2"/>
      <c r="MWQ73" s="2"/>
      <c r="MWR73" s="2"/>
      <c r="MWS73" s="2"/>
      <c r="MWT73" s="2"/>
      <c r="MWU73" s="2"/>
      <c r="MWV73" s="2"/>
      <c r="MWW73" s="2"/>
      <c r="MWX73" s="2"/>
      <c r="MWY73" s="2"/>
      <c r="MWZ73" s="2"/>
      <c r="MXA73" s="2"/>
      <c r="MXB73" s="2"/>
      <c r="MXC73" s="2"/>
      <c r="MXD73" s="2"/>
      <c r="MXE73" s="2"/>
      <c r="MXF73" s="2"/>
      <c r="MXG73" s="2"/>
      <c r="MXH73" s="2"/>
      <c r="MXI73" s="2"/>
      <c r="MXJ73" s="2"/>
      <c r="MXK73" s="2"/>
      <c r="MXL73" s="2"/>
      <c r="MXM73" s="2"/>
      <c r="MXN73" s="2"/>
      <c r="MXO73" s="2"/>
      <c r="MXP73" s="2"/>
      <c r="MXQ73" s="2"/>
      <c r="MXR73" s="2"/>
      <c r="MXS73" s="2"/>
      <c r="MXT73" s="2"/>
      <c r="MXU73" s="2"/>
      <c r="MXV73" s="2"/>
      <c r="MXW73" s="2"/>
      <c r="MXX73" s="2"/>
      <c r="MXY73" s="2"/>
      <c r="MXZ73" s="2"/>
      <c r="MYA73" s="2"/>
      <c r="MYB73" s="2"/>
      <c r="MYC73" s="2"/>
      <c r="MYD73" s="2"/>
      <c r="MYE73" s="2"/>
      <c r="MYF73" s="2"/>
      <c r="MYG73" s="2"/>
      <c r="MYH73" s="2"/>
      <c r="MYI73" s="2"/>
      <c r="MYJ73" s="2"/>
      <c r="MYK73" s="2"/>
      <c r="MYL73" s="2"/>
      <c r="MYM73" s="2"/>
      <c r="MYN73" s="2"/>
      <c r="MYO73" s="2"/>
      <c r="MYP73" s="2"/>
      <c r="MYQ73" s="2"/>
      <c r="MYR73" s="2"/>
      <c r="MYS73" s="2"/>
      <c r="MYT73" s="2"/>
      <c r="MYU73" s="2"/>
      <c r="MYV73" s="2"/>
      <c r="MYW73" s="2"/>
      <c r="MYX73" s="2"/>
      <c r="MYY73" s="2"/>
      <c r="MYZ73" s="2"/>
      <c r="MZA73" s="2"/>
      <c r="MZB73" s="2"/>
      <c r="MZC73" s="2"/>
      <c r="MZD73" s="2"/>
      <c r="MZE73" s="2"/>
      <c r="MZF73" s="2"/>
      <c r="MZG73" s="2"/>
      <c r="MZH73" s="2"/>
      <c r="MZI73" s="2"/>
      <c r="MZJ73" s="2"/>
      <c r="MZK73" s="2"/>
      <c r="MZL73" s="2"/>
      <c r="MZM73" s="2"/>
      <c r="MZN73" s="2"/>
      <c r="MZO73" s="2"/>
      <c r="MZP73" s="2"/>
      <c r="MZQ73" s="2"/>
      <c r="MZR73" s="2"/>
      <c r="MZS73" s="2"/>
      <c r="MZT73" s="2"/>
      <c r="MZU73" s="2"/>
      <c r="MZV73" s="2"/>
      <c r="MZW73" s="2"/>
      <c r="MZX73" s="2"/>
      <c r="MZY73" s="2"/>
      <c r="MZZ73" s="2"/>
      <c r="NAA73" s="2"/>
      <c r="NAB73" s="2"/>
      <c r="NAC73" s="2"/>
      <c r="NAD73" s="2"/>
      <c r="NAE73" s="2"/>
      <c r="NAF73" s="2"/>
      <c r="NAG73" s="2"/>
      <c r="NAH73" s="2"/>
      <c r="NAI73" s="2"/>
      <c r="NAJ73" s="2"/>
      <c r="NAK73" s="2"/>
      <c r="NAL73" s="2"/>
      <c r="NAM73" s="2"/>
      <c r="NAN73" s="2"/>
      <c r="NAO73" s="2"/>
      <c r="NAP73" s="2"/>
      <c r="NAQ73" s="2"/>
      <c r="NAR73" s="2"/>
      <c r="NAS73" s="2"/>
      <c r="NAT73" s="2"/>
      <c r="NAU73" s="2"/>
      <c r="NAV73" s="2"/>
      <c r="NAW73" s="2"/>
      <c r="NAX73" s="2"/>
      <c r="NAY73" s="2"/>
      <c r="NAZ73" s="2"/>
      <c r="NBA73" s="2"/>
      <c r="NBB73" s="2"/>
      <c r="NBC73" s="2"/>
      <c r="NBD73" s="2"/>
      <c r="NBE73" s="2"/>
      <c r="NBF73" s="2"/>
      <c r="NBG73" s="2"/>
      <c r="NBH73" s="2"/>
      <c r="NBI73" s="2"/>
      <c r="NBJ73" s="2"/>
      <c r="NBK73" s="2"/>
      <c r="NBL73" s="2"/>
      <c r="NBM73" s="2"/>
      <c r="NBN73" s="2"/>
      <c r="NBO73" s="2"/>
      <c r="NBP73" s="2"/>
      <c r="NBQ73" s="2"/>
      <c r="NBR73" s="2"/>
      <c r="NBS73" s="2"/>
      <c r="NBT73" s="2"/>
      <c r="NBU73" s="2"/>
      <c r="NBV73" s="2"/>
      <c r="NBW73" s="2"/>
      <c r="NBX73" s="2"/>
      <c r="NBY73" s="2"/>
      <c r="NBZ73" s="2"/>
      <c r="NCA73" s="2"/>
      <c r="NCB73" s="2"/>
      <c r="NCC73" s="2"/>
      <c r="NCD73" s="2"/>
      <c r="NCE73" s="2"/>
      <c r="NCF73" s="2"/>
      <c r="NCG73" s="2"/>
      <c r="NCH73" s="2"/>
      <c r="NCI73" s="2"/>
      <c r="NCJ73" s="2"/>
      <c r="NCK73" s="2"/>
      <c r="NCL73" s="2"/>
      <c r="NCM73" s="2"/>
      <c r="NCN73" s="2"/>
      <c r="NCO73" s="2"/>
      <c r="NCP73" s="2"/>
      <c r="NCQ73" s="2"/>
      <c r="NCR73" s="2"/>
      <c r="NCS73" s="2"/>
      <c r="NCT73" s="2"/>
      <c r="NCU73" s="2"/>
      <c r="NCV73" s="2"/>
      <c r="NCW73" s="2"/>
      <c r="NCX73" s="2"/>
      <c r="NCY73" s="2"/>
      <c r="NCZ73" s="2"/>
      <c r="NDA73" s="2"/>
      <c r="NDB73" s="2"/>
      <c r="NDC73" s="2"/>
      <c r="NDD73" s="2"/>
      <c r="NDE73" s="2"/>
      <c r="NDF73" s="2"/>
      <c r="NDG73" s="2"/>
      <c r="NDH73" s="2"/>
      <c r="NDI73" s="2"/>
      <c r="NDJ73" s="2"/>
      <c r="NDK73" s="2"/>
      <c r="NDL73" s="2"/>
      <c r="NDM73" s="2"/>
      <c r="NDN73" s="2"/>
      <c r="NDO73" s="2"/>
      <c r="NDP73" s="2"/>
      <c r="NDQ73" s="2"/>
      <c r="NDR73" s="2"/>
      <c r="NDS73" s="2"/>
      <c r="NDT73" s="2"/>
      <c r="NDU73" s="2"/>
      <c r="NDV73" s="2"/>
      <c r="NDW73" s="2"/>
      <c r="NDX73" s="2"/>
      <c r="NDY73" s="2"/>
      <c r="NDZ73" s="2"/>
      <c r="NEA73" s="2"/>
      <c r="NEB73" s="2"/>
      <c r="NEC73" s="2"/>
      <c r="NED73" s="2"/>
      <c r="NEE73" s="2"/>
      <c r="NEF73" s="2"/>
      <c r="NEG73" s="2"/>
      <c r="NEH73" s="2"/>
      <c r="NEI73" s="2"/>
      <c r="NEJ73" s="2"/>
      <c r="NEK73" s="2"/>
      <c r="NEL73" s="2"/>
      <c r="NEM73" s="2"/>
      <c r="NEN73" s="2"/>
      <c r="NEO73" s="2"/>
      <c r="NEP73" s="2"/>
      <c r="NEQ73" s="2"/>
      <c r="NER73" s="2"/>
      <c r="NES73" s="2"/>
      <c r="NET73" s="2"/>
      <c r="NEU73" s="2"/>
      <c r="NEV73" s="2"/>
      <c r="NEW73" s="2"/>
      <c r="NEX73" s="2"/>
      <c r="NEY73" s="2"/>
      <c r="NEZ73" s="2"/>
      <c r="NFA73" s="2"/>
      <c r="NFB73" s="2"/>
      <c r="NFC73" s="2"/>
      <c r="NFD73" s="2"/>
      <c r="NFE73" s="2"/>
      <c r="NFF73" s="2"/>
      <c r="NFG73" s="2"/>
      <c r="NFH73" s="2"/>
      <c r="NFI73" s="2"/>
      <c r="NFJ73" s="2"/>
      <c r="NFK73" s="2"/>
      <c r="NFL73" s="2"/>
      <c r="NFM73" s="2"/>
      <c r="NFN73" s="2"/>
      <c r="NFO73" s="2"/>
      <c r="NFP73" s="2"/>
      <c r="NFQ73" s="2"/>
      <c r="NFR73" s="2"/>
      <c r="NFS73" s="2"/>
      <c r="NFT73" s="2"/>
      <c r="NFU73" s="2"/>
      <c r="NFV73" s="2"/>
      <c r="NFW73" s="2"/>
      <c r="NFX73" s="2"/>
      <c r="NFY73" s="2"/>
      <c r="NFZ73" s="2"/>
      <c r="NGA73" s="2"/>
      <c r="NGB73" s="2"/>
      <c r="NGC73" s="2"/>
      <c r="NGD73" s="2"/>
      <c r="NGE73" s="2"/>
      <c r="NGF73" s="2"/>
      <c r="NGG73" s="2"/>
      <c r="NGH73" s="2"/>
      <c r="NGI73" s="2"/>
      <c r="NGJ73" s="2"/>
      <c r="NGK73" s="2"/>
      <c r="NGL73" s="2"/>
      <c r="NGM73" s="2"/>
      <c r="NGN73" s="2"/>
      <c r="NGO73" s="2"/>
      <c r="NGP73" s="2"/>
      <c r="NGQ73" s="2"/>
      <c r="NGR73" s="2"/>
      <c r="NGS73" s="2"/>
      <c r="NGT73" s="2"/>
      <c r="NGU73" s="2"/>
      <c r="NGV73" s="2"/>
      <c r="NGW73" s="2"/>
      <c r="NGX73" s="2"/>
      <c r="NGY73" s="2"/>
      <c r="NGZ73" s="2"/>
      <c r="NHA73" s="2"/>
      <c r="NHB73" s="2"/>
      <c r="NHC73" s="2"/>
      <c r="NHD73" s="2"/>
      <c r="NHE73" s="2"/>
      <c r="NHF73" s="2"/>
      <c r="NHG73" s="2"/>
      <c r="NHH73" s="2"/>
      <c r="NHI73" s="2"/>
      <c r="NHJ73" s="2"/>
      <c r="NHK73" s="2"/>
      <c r="NHL73" s="2"/>
      <c r="NHM73" s="2"/>
      <c r="NHN73" s="2"/>
      <c r="NHO73" s="2"/>
      <c r="NHP73" s="2"/>
      <c r="NHQ73" s="2"/>
      <c r="NHR73" s="2"/>
      <c r="NHS73" s="2"/>
      <c r="NHT73" s="2"/>
      <c r="NHU73" s="2"/>
      <c r="NHV73" s="2"/>
      <c r="NHW73" s="2"/>
      <c r="NHX73" s="2"/>
      <c r="NHY73" s="2"/>
      <c r="NHZ73" s="2"/>
      <c r="NIA73" s="2"/>
      <c r="NIB73" s="2"/>
      <c r="NIC73" s="2"/>
      <c r="NID73" s="2"/>
      <c r="NIE73" s="2"/>
      <c r="NIF73" s="2"/>
      <c r="NIG73" s="2"/>
      <c r="NIH73" s="2"/>
      <c r="NII73" s="2"/>
      <c r="NIJ73" s="2"/>
      <c r="NIK73" s="2"/>
      <c r="NIL73" s="2"/>
      <c r="NIM73" s="2"/>
      <c r="NIN73" s="2"/>
      <c r="NIO73" s="2"/>
      <c r="NIP73" s="2"/>
      <c r="NIQ73" s="2"/>
      <c r="NIR73" s="2"/>
      <c r="NIS73" s="2"/>
      <c r="NIT73" s="2"/>
      <c r="NIU73" s="2"/>
      <c r="NIV73" s="2"/>
      <c r="NIW73" s="2"/>
      <c r="NIX73" s="2"/>
      <c r="NIY73" s="2"/>
      <c r="NIZ73" s="2"/>
      <c r="NJA73" s="2"/>
      <c r="NJB73" s="2"/>
      <c r="NJC73" s="2"/>
      <c r="NJD73" s="2"/>
      <c r="NJE73" s="2"/>
      <c r="NJF73" s="2"/>
      <c r="NJG73" s="2"/>
      <c r="NJH73" s="2"/>
      <c r="NJI73" s="2"/>
      <c r="NJJ73" s="2"/>
      <c r="NJK73" s="2"/>
      <c r="NJL73" s="2"/>
      <c r="NJM73" s="2"/>
      <c r="NJN73" s="2"/>
      <c r="NJO73" s="2"/>
      <c r="NJP73" s="2"/>
      <c r="NJQ73" s="2"/>
      <c r="NJR73" s="2"/>
      <c r="NJS73" s="2"/>
      <c r="NJT73" s="2"/>
      <c r="NJU73" s="2"/>
      <c r="NJV73" s="2"/>
      <c r="NJW73" s="2"/>
      <c r="NJX73" s="2"/>
      <c r="NJY73" s="2"/>
      <c r="NJZ73" s="2"/>
      <c r="NKA73" s="2"/>
      <c r="NKB73" s="2"/>
      <c r="NKC73" s="2"/>
      <c r="NKD73" s="2"/>
      <c r="NKE73" s="2"/>
      <c r="NKF73" s="2"/>
      <c r="NKG73" s="2"/>
      <c r="NKH73" s="2"/>
      <c r="NKI73" s="2"/>
      <c r="NKJ73" s="2"/>
      <c r="NKK73" s="2"/>
      <c r="NKL73" s="2"/>
      <c r="NKM73" s="2"/>
      <c r="NKN73" s="2"/>
      <c r="NKO73" s="2"/>
      <c r="NKP73" s="2"/>
      <c r="NKQ73" s="2"/>
      <c r="NKR73" s="2"/>
      <c r="NKS73" s="2"/>
      <c r="NKT73" s="2"/>
      <c r="NKU73" s="2"/>
      <c r="NKV73" s="2"/>
      <c r="NKW73" s="2"/>
      <c r="NKX73" s="2"/>
      <c r="NKY73" s="2"/>
      <c r="NKZ73" s="2"/>
      <c r="NLA73" s="2"/>
      <c r="NLB73" s="2"/>
      <c r="NLC73" s="2"/>
      <c r="NLD73" s="2"/>
      <c r="NLE73" s="2"/>
      <c r="NLF73" s="2"/>
      <c r="NLG73" s="2"/>
      <c r="NLH73" s="2"/>
      <c r="NLI73" s="2"/>
      <c r="NLJ73" s="2"/>
      <c r="NLK73" s="2"/>
      <c r="NLL73" s="2"/>
      <c r="NLM73" s="2"/>
      <c r="NLN73" s="2"/>
      <c r="NLO73" s="2"/>
      <c r="NLP73" s="2"/>
      <c r="NLQ73" s="2"/>
      <c r="NLR73" s="2"/>
      <c r="NLS73" s="2"/>
      <c r="NLT73" s="2"/>
      <c r="NLU73" s="2"/>
      <c r="NLV73" s="2"/>
      <c r="NLW73" s="2"/>
      <c r="NLX73" s="2"/>
      <c r="NLY73" s="2"/>
      <c r="NLZ73" s="2"/>
      <c r="NMA73" s="2"/>
      <c r="NMB73" s="2"/>
      <c r="NMC73" s="2"/>
      <c r="NMD73" s="2"/>
      <c r="NME73" s="2"/>
      <c r="NMF73" s="2"/>
      <c r="NMG73" s="2"/>
      <c r="NMH73" s="2"/>
      <c r="NMI73" s="2"/>
      <c r="NMJ73" s="2"/>
      <c r="NMK73" s="2"/>
      <c r="NML73" s="2"/>
      <c r="NMM73" s="2"/>
      <c r="NMN73" s="2"/>
      <c r="NMO73" s="2"/>
      <c r="NMP73" s="2"/>
      <c r="NMQ73" s="2"/>
      <c r="NMR73" s="2"/>
      <c r="NMS73" s="2"/>
      <c r="NMT73" s="2"/>
      <c r="NMU73" s="2"/>
      <c r="NMV73" s="2"/>
      <c r="NMW73" s="2"/>
      <c r="NMX73" s="2"/>
      <c r="NMY73" s="2"/>
      <c r="NMZ73" s="2"/>
      <c r="NNA73" s="2"/>
      <c r="NNB73" s="2"/>
      <c r="NNC73" s="2"/>
      <c r="NND73" s="2"/>
      <c r="NNE73" s="2"/>
      <c r="NNF73" s="2"/>
      <c r="NNG73" s="2"/>
      <c r="NNH73" s="2"/>
      <c r="NNI73" s="2"/>
      <c r="NNJ73" s="2"/>
      <c r="NNK73" s="2"/>
      <c r="NNL73" s="2"/>
      <c r="NNM73" s="2"/>
      <c r="NNN73" s="2"/>
      <c r="NNO73" s="2"/>
      <c r="NNP73" s="2"/>
      <c r="NNQ73" s="2"/>
      <c r="NNR73" s="2"/>
      <c r="NNS73" s="2"/>
      <c r="NNT73" s="2"/>
      <c r="NNU73" s="2"/>
      <c r="NNV73" s="2"/>
      <c r="NNW73" s="2"/>
      <c r="NNX73" s="2"/>
      <c r="NNY73" s="2"/>
      <c r="NNZ73" s="2"/>
      <c r="NOA73" s="2"/>
      <c r="NOB73" s="2"/>
      <c r="NOC73" s="2"/>
      <c r="NOD73" s="2"/>
      <c r="NOE73" s="2"/>
      <c r="NOF73" s="2"/>
      <c r="NOG73" s="2"/>
      <c r="NOH73" s="2"/>
      <c r="NOI73" s="2"/>
      <c r="NOJ73" s="2"/>
      <c r="NOK73" s="2"/>
      <c r="NOL73" s="2"/>
      <c r="NOM73" s="2"/>
      <c r="NON73" s="2"/>
      <c r="NOO73" s="2"/>
      <c r="NOP73" s="2"/>
      <c r="NOQ73" s="2"/>
      <c r="NOR73" s="2"/>
      <c r="NOS73" s="2"/>
      <c r="NOT73" s="2"/>
      <c r="NOU73" s="2"/>
      <c r="NOV73" s="2"/>
      <c r="NOW73" s="2"/>
      <c r="NOX73" s="2"/>
      <c r="NOY73" s="2"/>
      <c r="NOZ73" s="2"/>
      <c r="NPA73" s="2"/>
      <c r="NPB73" s="2"/>
      <c r="NPC73" s="2"/>
      <c r="NPD73" s="2"/>
      <c r="NPE73" s="2"/>
      <c r="NPF73" s="2"/>
      <c r="NPG73" s="2"/>
      <c r="NPH73" s="2"/>
      <c r="NPI73" s="2"/>
      <c r="NPJ73" s="2"/>
      <c r="NPK73" s="2"/>
      <c r="NPL73" s="2"/>
      <c r="NPM73" s="2"/>
      <c r="NPN73" s="2"/>
      <c r="NPO73" s="2"/>
      <c r="NPP73" s="2"/>
      <c r="NPQ73" s="2"/>
      <c r="NPR73" s="2"/>
      <c r="NPS73" s="2"/>
      <c r="NPT73" s="2"/>
      <c r="NPU73" s="2"/>
      <c r="NPV73" s="2"/>
      <c r="NPW73" s="2"/>
      <c r="NPX73" s="2"/>
      <c r="NPY73" s="2"/>
      <c r="NPZ73" s="2"/>
      <c r="NQA73" s="2"/>
      <c r="NQB73" s="2"/>
      <c r="NQC73" s="2"/>
      <c r="NQD73" s="2"/>
      <c r="NQE73" s="2"/>
      <c r="NQF73" s="2"/>
      <c r="NQG73" s="2"/>
      <c r="NQH73" s="2"/>
      <c r="NQI73" s="2"/>
      <c r="NQJ73" s="2"/>
      <c r="NQK73" s="2"/>
      <c r="NQL73" s="2"/>
      <c r="NQM73" s="2"/>
      <c r="NQN73" s="2"/>
      <c r="NQO73" s="2"/>
      <c r="NQP73" s="2"/>
      <c r="NQQ73" s="2"/>
      <c r="NQR73" s="2"/>
      <c r="NQS73" s="2"/>
      <c r="NQT73" s="2"/>
      <c r="NQU73" s="2"/>
      <c r="NQV73" s="2"/>
      <c r="NQW73" s="2"/>
      <c r="NQX73" s="2"/>
      <c r="NQY73" s="2"/>
      <c r="NQZ73" s="2"/>
      <c r="NRA73" s="2"/>
      <c r="NRB73" s="2"/>
      <c r="NRC73" s="2"/>
      <c r="NRD73" s="2"/>
      <c r="NRE73" s="2"/>
      <c r="NRF73" s="2"/>
      <c r="NRG73" s="2"/>
      <c r="NRH73" s="2"/>
      <c r="NRI73" s="2"/>
      <c r="NRJ73" s="2"/>
      <c r="NRK73" s="2"/>
      <c r="NRL73" s="2"/>
      <c r="NRM73" s="2"/>
      <c r="NRN73" s="2"/>
      <c r="NRO73" s="2"/>
      <c r="NRP73" s="2"/>
      <c r="NRQ73" s="2"/>
      <c r="NRR73" s="2"/>
      <c r="NRS73" s="2"/>
      <c r="NRT73" s="2"/>
      <c r="NRU73" s="2"/>
      <c r="NRV73" s="2"/>
      <c r="NRW73" s="2"/>
      <c r="NRX73" s="2"/>
      <c r="NRY73" s="2"/>
      <c r="NRZ73" s="2"/>
      <c r="NSA73" s="2"/>
      <c r="NSB73" s="2"/>
      <c r="NSC73" s="2"/>
      <c r="NSD73" s="2"/>
      <c r="NSE73" s="2"/>
      <c r="NSF73" s="2"/>
      <c r="NSG73" s="2"/>
      <c r="NSH73" s="2"/>
      <c r="NSI73" s="2"/>
      <c r="NSJ73" s="2"/>
      <c r="NSK73" s="2"/>
      <c r="NSL73" s="2"/>
      <c r="NSM73" s="2"/>
      <c r="NSN73" s="2"/>
      <c r="NSO73" s="2"/>
      <c r="NSP73" s="2"/>
      <c r="NSQ73" s="2"/>
      <c r="NSR73" s="2"/>
      <c r="NSS73" s="2"/>
      <c r="NST73" s="2"/>
      <c r="NSU73" s="2"/>
      <c r="NSV73" s="2"/>
      <c r="NSW73" s="2"/>
      <c r="NSX73" s="2"/>
      <c r="NSY73" s="2"/>
      <c r="NSZ73" s="2"/>
      <c r="NTA73" s="2"/>
      <c r="NTB73" s="2"/>
      <c r="NTC73" s="2"/>
      <c r="NTD73" s="2"/>
      <c r="NTE73" s="2"/>
      <c r="NTF73" s="2"/>
      <c r="NTG73" s="2"/>
      <c r="NTH73" s="2"/>
      <c r="NTI73" s="2"/>
      <c r="NTJ73" s="2"/>
      <c r="NTK73" s="2"/>
      <c r="NTL73" s="2"/>
      <c r="NTM73" s="2"/>
      <c r="NTN73" s="2"/>
      <c r="NTO73" s="2"/>
      <c r="NTP73" s="2"/>
      <c r="NTQ73" s="2"/>
      <c r="NTR73" s="2"/>
      <c r="NTS73" s="2"/>
      <c r="NTT73" s="2"/>
      <c r="NTU73" s="2"/>
      <c r="NTV73" s="2"/>
      <c r="NTW73" s="2"/>
      <c r="NTX73" s="2"/>
      <c r="NTY73" s="2"/>
      <c r="NTZ73" s="2"/>
      <c r="NUA73" s="2"/>
      <c r="NUB73" s="2"/>
      <c r="NUC73" s="2"/>
      <c r="NUD73" s="2"/>
      <c r="NUE73" s="2"/>
      <c r="NUF73" s="2"/>
      <c r="NUG73" s="2"/>
      <c r="NUH73" s="2"/>
      <c r="NUI73" s="2"/>
      <c r="NUJ73" s="2"/>
      <c r="NUK73" s="2"/>
      <c r="NUL73" s="2"/>
      <c r="NUM73" s="2"/>
      <c r="NUN73" s="2"/>
      <c r="NUO73" s="2"/>
      <c r="NUP73" s="2"/>
      <c r="NUQ73" s="2"/>
      <c r="NUR73" s="2"/>
      <c r="NUS73" s="2"/>
      <c r="NUT73" s="2"/>
      <c r="NUU73" s="2"/>
      <c r="NUV73" s="2"/>
      <c r="NUW73" s="2"/>
      <c r="NUX73" s="2"/>
      <c r="NUY73" s="2"/>
      <c r="NUZ73" s="2"/>
      <c r="NVA73" s="2"/>
      <c r="NVB73" s="2"/>
      <c r="NVC73" s="2"/>
      <c r="NVD73" s="2"/>
      <c r="NVE73" s="2"/>
      <c r="NVF73" s="2"/>
      <c r="NVG73" s="2"/>
      <c r="NVH73" s="2"/>
      <c r="NVI73" s="2"/>
      <c r="NVJ73" s="2"/>
      <c r="NVK73" s="2"/>
      <c r="NVL73" s="2"/>
      <c r="NVM73" s="2"/>
      <c r="NVN73" s="2"/>
      <c r="NVO73" s="2"/>
      <c r="NVP73" s="2"/>
      <c r="NVQ73" s="2"/>
      <c r="NVR73" s="2"/>
      <c r="NVS73" s="2"/>
      <c r="NVT73" s="2"/>
      <c r="NVU73" s="2"/>
      <c r="NVV73" s="2"/>
      <c r="NVW73" s="2"/>
      <c r="NVX73" s="2"/>
      <c r="NVY73" s="2"/>
      <c r="NVZ73" s="2"/>
      <c r="NWA73" s="2"/>
      <c r="NWB73" s="2"/>
      <c r="NWC73" s="2"/>
      <c r="NWD73" s="2"/>
      <c r="NWE73" s="2"/>
      <c r="NWF73" s="2"/>
      <c r="NWG73" s="2"/>
      <c r="NWH73" s="2"/>
      <c r="NWI73" s="2"/>
      <c r="NWJ73" s="2"/>
      <c r="NWK73" s="2"/>
      <c r="NWL73" s="2"/>
      <c r="NWM73" s="2"/>
      <c r="NWN73" s="2"/>
      <c r="NWO73" s="2"/>
      <c r="NWP73" s="2"/>
      <c r="NWQ73" s="2"/>
      <c r="NWR73" s="2"/>
      <c r="NWS73" s="2"/>
      <c r="NWT73" s="2"/>
      <c r="NWU73" s="2"/>
      <c r="NWV73" s="2"/>
      <c r="NWW73" s="2"/>
      <c r="NWX73" s="2"/>
      <c r="NWY73" s="2"/>
      <c r="NWZ73" s="2"/>
      <c r="NXA73" s="2"/>
      <c r="NXB73" s="2"/>
      <c r="NXC73" s="2"/>
      <c r="NXD73" s="2"/>
      <c r="NXE73" s="2"/>
      <c r="NXF73" s="2"/>
      <c r="NXG73" s="2"/>
      <c r="NXH73" s="2"/>
      <c r="NXI73" s="2"/>
      <c r="NXJ73" s="2"/>
      <c r="NXK73" s="2"/>
      <c r="NXL73" s="2"/>
      <c r="NXM73" s="2"/>
      <c r="NXN73" s="2"/>
      <c r="NXO73" s="2"/>
      <c r="NXP73" s="2"/>
      <c r="NXQ73" s="2"/>
      <c r="NXR73" s="2"/>
      <c r="NXS73" s="2"/>
      <c r="NXT73" s="2"/>
      <c r="NXU73" s="2"/>
      <c r="NXV73" s="2"/>
      <c r="NXW73" s="2"/>
      <c r="NXX73" s="2"/>
      <c r="NXY73" s="2"/>
      <c r="NXZ73" s="2"/>
      <c r="NYA73" s="2"/>
      <c r="NYB73" s="2"/>
      <c r="NYC73" s="2"/>
      <c r="NYD73" s="2"/>
      <c r="NYE73" s="2"/>
      <c r="NYF73" s="2"/>
      <c r="NYG73" s="2"/>
      <c r="NYH73" s="2"/>
      <c r="NYI73" s="2"/>
      <c r="NYJ73" s="2"/>
      <c r="NYK73" s="2"/>
      <c r="NYL73" s="2"/>
      <c r="NYM73" s="2"/>
      <c r="NYN73" s="2"/>
      <c r="NYO73" s="2"/>
      <c r="NYP73" s="2"/>
      <c r="NYQ73" s="2"/>
      <c r="NYR73" s="2"/>
      <c r="NYS73" s="2"/>
      <c r="NYT73" s="2"/>
      <c r="NYU73" s="2"/>
      <c r="NYV73" s="2"/>
      <c r="NYW73" s="2"/>
      <c r="NYX73" s="2"/>
      <c r="NYY73" s="2"/>
      <c r="NYZ73" s="2"/>
      <c r="NZA73" s="2"/>
      <c r="NZB73" s="2"/>
      <c r="NZC73" s="2"/>
      <c r="NZD73" s="2"/>
      <c r="NZE73" s="2"/>
      <c r="NZF73" s="2"/>
      <c r="NZG73" s="2"/>
      <c r="NZH73" s="2"/>
      <c r="NZI73" s="2"/>
      <c r="NZJ73" s="2"/>
      <c r="NZK73" s="2"/>
      <c r="NZL73" s="2"/>
      <c r="NZM73" s="2"/>
      <c r="NZN73" s="2"/>
      <c r="NZO73" s="2"/>
      <c r="NZP73" s="2"/>
      <c r="NZQ73" s="2"/>
      <c r="NZR73" s="2"/>
      <c r="NZS73" s="2"/>
      <c r="NZT73" s="2"/>
      <c r="NZU73" s="2"/>
      <c r="NZV73" s="2"/>
      <c r="NZW73" s="2"/>
      <c r="NZX73" s="2"/>
      <c r="NZY73" s="2"/>
      <c r="NZZ73" s="2"/>
      <c r="OAA73" s="2"/>
      <c r="OAB73" s="2"/>
      <c r="OAC73" s="2"/>
      <c r="OAD73" s="2"/>
      <c r="OAE73" s="2"/>
      <c r="OAF73" s="2"/>
      <c r="OAG73" s="2"/>
      <c r="OAH73" s="2"/>
      <c r="OAI73" s="2"/>
      <c r="OAJ73" s="2"/>
      <c r="OAK73" s="2"/>
      <c r="OAL73" s="2"/>
      <c r="OAM73" s="2"/>
      <c r="OAN73" s="2"/>
      <c r="OAO73" s="2"/>
      <c r="OAP73" s="2"/>
      <c r="OAQ73" s="2"/>
      <c r="OAR73" s="2"/>
      <c r="OAS73" s="2"/>
      <c r="OAT73" s="2"/>
      <c r="OAU73" s="2"/>
      <c r="OAV73" s="2"/>
      <c r="OAW73" s="2"/>
      <c r="OAX73" s="2"/>
      <c r="OAY73" s="2"/>
      <c r="OAZ73" s="2"/>
      <c r="OBA73" s="2"/>
      <c r="OBB73" s="2"/>
      <c r="OBC73" s="2"/>
      <c r="OBD73" s="2"/>
      <c r="OBE73" s="2"/>
      <c r="OBF73" s="2"/>
      <c r="OBG73" s="2"/>
      <c r="OBH73" s="2"/>
      <c r="OBI73" s="2"/>
      <c r="OBJ73" s="2"/>
      <c r="OBK73" s="2"/>
      <c r="OBL73" s="2"/>
      <c r="OBM73" s="2"/>
      <c r="OBN73" s="2"/>
      <c r="OBO73" s="2"/>
      <c r="OBP73" s="2"/>
      <c r="OBQ73" s="2"/>
      <c r="OBR73" s="2"/>
      <c r="OBS73" s="2"/>
      <c r="OBT73" s="2"/>
      <c r="OBU73" s="2"/>
      <c r="OBV73" s="2"/>
      <c r="OBW73" s="2"/>
      <c r="OBX73" s="2"/>
      <c r="OBY73" s="2"/>
      <c r="OBZ73" s="2"/>
      <c r="OCA73" s="2"/>
      <c r="OCB73" s="2"/>
      <c r="OCC73" s="2"/>
      <c r="OCD73" s="2"/>
      <c r="OCE73" s="2"/>
      <c r="OCF73" s="2"/>
      <c r="OCG73" s="2"/>
      <c r="OCH73" s="2"/>
      <c r="OCI73" s="2"/>
      <c r="OCJ73" s="2"/>
      <c r="OCK73" s="2"/>
      <c r="OCL73" s="2"/>
      <c r="OCM73" s="2"/>
      <c r="OCN73" s="2"/>
      <c r="OCO73" s="2"/>
      <c r="OCP73" s="2"/>
      <c r="OCQ73" s="2"/>
      <c r="OCR73" s="2"/>
      <c r="OCS73" s="2"/>
      <c r="OCT73" s="2"/>
      <c r="OCU73" s="2"/>
      <c r="OCV73" s="2"/>
      <c r="OCW73" s="2"/>
      <c r="OCX73" s="2"/>
      <c r="OCY73" s="2"/>
      <c r="OCZ73" s="2"/>
      <c r="ODA73" s="2"/>
      <c r="ODB73" s="2"/>
      <c r="ODC73" s="2"/>
      <c r="ODD73" s="2"/>
      <c r="ODE73" s="2"/>
      <c r="ODF73" s="2"/>
      <c r="ODG73" s="2"/>
      <c r="ODH73" s="2"/>
      <c r="ODI73" s="2"/>
      <c r="ODJ73" s="2"/>
      <c r="ODK73" s="2"/>
      <c r="ODL73" s="2"/>
      <c r="ODM73" s="2"/>
      <c r="ODN73" s="2"/>
      <c r="ODO73" s="2"/>
      <c r="ODP73" s="2"/>
      <c r="ODQ73" s="2"/>
      <c r="ODR73" s="2"/>
      <c r="ODS73" s="2"/>
      <c r="ODT73" s="2"/>
      <c r="ODU73" s="2"/>
      <c r="ODV73" s="2"/>
      <c r="ODW73" s="2"/>
      <c r="ODX73" s="2"/>
      <c r="ODY73" s="2"/>
      <c r="ODZ73" s="2"/>
      <c r="OEA73" s="2"/>
      <c r="OEB73" s="2"/>
      <c r="OEC73" s="2"/>
      <c r="OED73" s="2"/>
      <c r="OEE73" s="2"/>
      <c r="OEF73" s="2"/>
      <c r="OEG73" s="2"/>
      <c r="OEH73" s="2"/>
      <c r="OEI73" s="2"/>
      <c r="OEJ73" s="2"/>
      <c r="OEK73" s="2"/>
      <c r="OEL73" s="2"/>
      <c r="OEM73" s="2"/>
      <c r="OEN73" s="2"/>
      <c r="OEO73" s="2"/>
      <c r="OEP73" s="2"/>
      <c r="OEQ73" s="2"/>
      <c r="OER73" s="2"/>
      <c r="OES73" s="2"/>
      <c r="OET73" s="2"/>
      <c r="OEU73" s="2"/>
      <c r="OEV73" s="2"/>
      <c r="OEW73" s="2"/>
      <c r="OEX73" s="2"/>
      <c r="OEY73" s="2"/>
      <c r="OEZ73" s="2"/>
      <c r="OFA73" s="2"/>
      <c r="OFB73" s="2"/>
      <c r="OFC73" s="2"/>
      <c r="OFD73" s="2"/>
      <c r="OFE73" s="2"/>
      <c r="OFF73" s="2"/>
      <c r="OFG73" s="2"/>
      <c r="OFH73" s="2"/>
      <c r="OFI73" s="2"/>
      <c r="OFJ73" s="2"/>
      <c r="OFK73" s="2"/>
      <c r="OFL73" s="2"/>
      <c r="OFM73" s="2"/>
      <c r="OFN73" s="2"/>
      <c r="OFO73" s="2"/>
      <c r="OFP73" s="2"/>
      <c r="OFQ73" s="2"/>
      <c r="OFR73" s="2"/>
      <c r="OFS73" s="2"/>
      <c r="OFT73" s="2"/>
      <c r="OFU73" s="2"/>
      <c r="OFV73" s="2"/>
      <c r="OFW73" s="2"/>
      <c r="OFX73" s="2"/>
      <c r="OFY73" s="2"/>
      <c r="OFZ73" s="2"/>
      <c r="OGA73" s="2"/>
      <c r="OGB73" s="2"/>
      <c r="OGC73" s="2"/>
      <c r="OGD73" s="2"/>
      <c r="OGE73" s="2"/>
      <c r="OGF73" s="2"/>
      <c r="OGG73" s="2"/>
      <c r="OGH73" s="2"/>
      <c r="OGI73" s="2"/>
      <c r="OGJ73" s="2"/>
      <c r="OGK73" s="2"/>
      <c r="OGL73" s="2"/>
      <c r="OGM73" s="2"/>
      <c r="OGN73" s="2"/>
      <c r="OGO73" s="2"/>
      <c r="OGP73" s="2"/>
      <c r="OGQ73" s="2"/>
      <c r="OGR73" s="2"/>
      <c r="OGS73" s="2"/>
      <c r="OGT73" s="2"/>
      <c r="OGU73" s="2"/>
      <c r="OGV73" s="2"/>
      <c r="OGW73" s="2"/>
      <c r="OGX73" s="2"/>
      <c r="OGY73" s="2"/>
      <c r="OGZ73" s="2"/>
      <c r="OHA73" s="2"/>
      <c r="OHB73" s="2"/>
      <c r="OHC73" s="2"/>
      <c r="OHD73" s="2"/>
      <c r="OHE73" s="2"/>
      <c r="OHF73" s="2"/>
      <c r="OHG73" s="2"/>
      <c r="OHH73" s="2"/>
      <c r="OHI73" s="2"/>
      <c r="OHJ73" s="2"/>
      <c r="OHK73" s="2"/>
      <c r="OHL73" s="2"/>
      <c r="OHM73" s="2"/>
      <c r="OHN73" s="2"/>
      <c r="OHO73" s="2"/>
      <c r="OHP73" s="2"/>
      <c r="OHQ73" s="2"/>
      <c r="OHR73" s="2"/>
      <c r="OHS73" s="2"/>
      <c r="OHT73" s="2"/>
      <c r="OHU73" s="2"/>
      <c r="OHV73" s="2"/>
      <c r="OHW73" s="2"/>
      <c r="OHX73" s="2"/>
      <c r="OHY73" s="2"/>
      <c r="OHZ73" s="2"/>
      <c r="OIA73" s="2"/>
      <c r="OIB73" s="2"/>
      <c r="OIC73" s="2"/>
      <c r="OID73" s="2"/>
      <c r="OIE73" s="2"/>
      <c r="OIF73" s="2"/>
      <c r="OIG73" s="2"/>
      <c r="OIH73" s="2"/>
      <c r="OII73" s="2"/>
      <c r="OIJ73" s="2"/>
      <c r="OIK73" s="2"/>
      <c r="OIL73" s="2"/>
      <c r="OIM73" s="2"/>
      <c r="OIN73" s="2"/>
      <c r="OIO73" s="2"/>
      <c r="OIP73" s="2"/>
      <c r="OIQ73" s="2"/>
      <c r="OIR73" s="2"/>
      <c r="OIS73" s="2"/>
      <c r="OIT73" s="2"/>
      <c r="OIU73" s="2"/>
      <c r="OIV73" s="2"/>
      <c r="OIW73" s="2"/>
      <c r="OIX73" s="2"/>
      <c r="OIY73" s="2"/>
      <c r="OIZ73" s="2"/>
      <c r="OJA73" s="2"/>
      <c r="OJB73" s="2"/>
      <c r="OJC73" s="2"/>
      <c r="OJD73" s="2"/>
      <c r="OJE73" s="2"/>
      <c r="OJF73" s="2"/>
      <c r="OJG73" s="2"/>
      <c r="OJH73" s="2"/>
      <c r="OJI73" s="2"/>
      <c r="OJJ73" s="2"/>
      <c r="OJK73" s="2"/>
      <c r="OJL73" s="2"/>
      <c r="OJM73" s="2"/>
      <c r="OJN73" s="2"/>
      <c r="OJO73" s="2"/>
      <c r="OJP73" s="2"/>
      <c r="OJQ73" s="2"/>
      <c r="OJR73" s="2"/>
      <c r="OJS73" s="2"/>
      <c r="OJT73" s="2"/>
      <c r="OJU73" s="2"/>
      <c r="OJV73" s="2"/>
      <c r="OJW73" s="2"/>
      <c r="OJX73" s="2"/>
      <c r="OJY73" s="2"/>
      <c r="OJZ73" s="2"/>
      <c r="OKA73" s="2"/>
      <c r="OKB73" s="2"/>
      <c r="OKC73" s="2"/>
      <c r="OKD73" s="2"/>
      <c r="OKE73" s="2"/>
      <c r="OKF73" s="2"/>
      <c r="OKG73" s="2"/>
      <c r="OKH73" s="2"/>
      <c r="OKI73" s="2"/>
      <c r="OKJ73" s="2"/>
      <c r="OKK73" s="2"/>
      <c r="OKL73" s="2"/>
      <c r="OKM73" s="2"/>
      <c r="OKN73" s="2"/>
      <c r="OKO73" s="2"/>
      <c r="OKP73" s="2"/>
      <c r="OKQ73" s="2"/>
      <c r="OKR73" s="2"/>
      <c r="OKS73" s="2"/>
      <c r="OKT73" s="2"/>
      <c r="OKU73" s="2"/>
      <c r="OKV73" s="2"/>
      <c r="OKW73" s="2"/>
      <c r="OKX73" s="2"/>
      <c r="OKY73" s="2"/>
      <c r="OKZ73" s="2"/>
      <c r="OLA73" s="2"/>
      <c r="OLB73" s="2"/>
      <c r="OLC73" s="2"/>
      <c r="OLD73" s="2"/>
      <c r="OLE73" s="2"/>
      <c r="OLF73" s="2"/>
      <c r="OLG73" s="2"/>
      <c r="OLH73" s="2"/>
      <c r="OLI73" s="2"/>
      <c r="OLJ73" s="2"/>
      <c r="OLK73" s="2"/>
      <c r="OLL73" s="2"/>
      <c r="OLM73" s="2"/>
      <c r="OLN73" s="2"/>
      <c r="OLO73" s="2"/>
      <c r="OLP73" s="2"/>
      <c r="OLQ73" s="2"/>
      <c r="OLR73" s="2"/>
      <c r="OLS73" s="2"/>
      <c r="OLT73" s="2"/>
      <c r="OLU73" s="2"/>
      <c r="OLV73" s="2"/>
      <c r="OLW73" s="2"/>
      <c r="OLX73" s="2"/>
      <c r="OLY73" s="2"/>
      <c r="OLZ73" s="2"/>
      <c r="OMA73" s="2"/>
      <c r="OMB73" s="2"/>
      <c r="OMC73" s="2"/>
      <c r="OMD73" s="2"/>
      <c r="OME73" s="2"/>
      <c r="OMF73" s="2"/>
      <c r="OMG73" s="2"/>
      <c r="OMH73" s="2"/>
      <c r="OMI73" s="2"/>
      <c r="OMJ73" s="2"/>
      <c r="OMK73" s="2"/>
      <c r="OML73" s="2"/>
      <c r="OMM73" s="2"/>
      <c r="OMN73" s="2"/>
      <c r="OMO73" s="2"/>
      <c r="OMP73" s="2"/>
      <c r="OMQ73" s="2"/>
      <c r="OMR73" s="2"/>
      <c r="OMS73" s="2"/>
      <c r="OMT73" s="2"/>
      <c r="OMU73" s="2"/>
      <c r="OMV73" s="2"/>
      <c r="OMW73" s="2"/>
      <c r="OMX73" s="2"/>
      <c r="OMY73" s="2"/>
      <c r="OMZ73" s="2"/>
      <c r="ONA73" s="2"/>
      <c r="ONB73" s="2"/>
      <c r="ONC73" s="2"/>
      <c r="OND73" s="2"/>
      <c r="ONE73" s="2"/>
      <c r="ONF73" s="2"/>
      <c r="ONG73" s="2"/>
      <c r="ONH73" s="2"/>
      <c r="ONI73" s="2"/>
      <c r="ONJ73" s="2"/>
      <c r="ONK73" s="2"/>
      <c r="ONL73" s="2"/>
      <c r="ONM73" s="2"/>
      <c r="ONN73" s="2"/>
      <c r="ONO73" s="2"/>
      <c r="ONP73" s="2"/>
      <c r="ONQ73" s="2"/>
      <c r="ONR73" s="2"/>
      <c r="ONS73" s="2"/>
      <c r="ONT73" s="2"/>
      <c r="ONU73" s="2"/>
      <c r="ONV73" s="2"/>
      <c r="ONW73" s="2"/>
      <c r="ONX73" s="2"/>
      <c r="ONY73" s="2"/>
      <c r="ONZ73" s="2"/>
      <c r="OOA73" s="2"/>
      <c r="OOB73" s="2"/>
      <c r="OOC73" s="2"/>
      <c r="OOD73" s="2"/>
      <c r="OOE73" s="2"/>
      <c r="OOF73" s="2"/>
      <c r="OOG73" s="2"/>
      <c r="OOH73" s="2"/>
      <c r="OOI73" s="2"/>
      <c r="OOJ73" s="2"/>
      <c r="OOK73" s="2"/>
      <c r="OOL73" s="2"/>
      <c r="OOM73" s="2"/>
      <c r="OON73" s="2"/>
      <c r="OOO73" s="2"/>
      <c r="OOP73" s="2"/>
      <c r="OOQ73" s="2"/>
      <c r="OOR73" s="2"/>
      <c r="OOS73" s="2"/>
      <c r="OOT73" s="2"/>
      <c r="OOU73" s="2"/>
      <c r="OOV73" s="2"/>
      <c r="OOW73" s="2"/>
      <c r="OOX73" s="2"/>
      <c r="OOY73" s="2"/>
      <c r="OOZ73" s="2"/>
      <c r="OPA73" s="2"/>
      <c r="OPB73" s="2"/>
      <c r="OPC73" s="2"/>
      <c r="OPD73" s="2"/>
      <c r="OPE73" s="2"/>
      <c r="OPF73" s="2"/>
      <c r="OPG73" s="2"/>
      <c r="OPH73" s="2"/>
      <c r="OPI73" s="2"/>
      <c r="OPJ73" s="2"/>
      <c r="OPK73" s="2"/>
      <c r="OPL73" s="2"/>
      <c r="OPM73" s="2"/>
      <c r="OPN73" s="2"/>
      <c r="OPO73" s="2"/>
      <c r="OPP73" s="2"/>
      <c r="OPQ73" s="2"/>
      <c r="OPR73" s="2"/>
      <c r="OPS73" s="2"/>
      <c r="OPT73" s="2"/>
      <c r="OPU73" s="2"/>
      <c r="OPV73" s="2"/>
      <c r="OPW73" s="2"/>
      <c r="OPX73" s="2"/>
      <c r="OPY73" s="2"/>
      <c r="OPZ73" s="2"/>
      <c r="OQA73" s="2"/>
      <c r="OQB73" s="2"/>
      <c r="OQC73" s="2"/>
      <c r="OQD73" s="2"/>
      <c r="OQE73" s="2"/>
      <c r="OQF73" s="2"/>
      <c r="OQG73" s="2"/>
      <c r="OQH73" s="2"/>
      <c r="OQI73" s="2"/>
      <c r="OQJ73" s="2"/>
      <c r="OQK73" s="2"/>
      <c r="OQL73" s="2"/>
      <c r="OQM73" s="2"/>
      <c r="OQN73" s="2"/>
      <c r="OQO73" s="2"/>
      <c r="OQP73" s="2"/>
      <c r="OQQ73" s="2"/>
      <c r="OQR73" s="2"/>
      <c r="OQS73" s="2"/>
      <c r="OQT73" s="2"/>
      <c r="OQU73" s="2"/>
      <c r="OQV73" s="2"/>
      <c r="OQW73" s="2"/>
      <c r="OQX73" s="2"/>
      <c r="OQY73" s="2"/>
      <c r="OQZ73" s="2"/>
      <c r="ORA73" s="2"/>
      <c r="ORB73" s="2"/>
      <c r="ORC73" s="2"/>
      <c r="ORD73" s="2"/>
      <c r="ORE73" s="2"/>
      <c r="ORF73" s="2"/>
      <c r="ORG73" s="2"/>
      <c r="ORH73" s="2"/>
      <c r="ORI73" s="2"/>
      <c r="ORJ73" s="2"/>
      <c r="ORK73" s="2"/>
      <c r="ORL73" s="2"/>
      <c r="ORM73" s="2"/>
      <c r="ORN73" s="2"/>
      <c r="ORO73" s="2"/>
      <c r="ORP73" s="2"/>
      <c r="ORQ73" s="2"/>
      <c r="ORR73" s="2"/>
      <c r="ORS73" s="2"/>
      <c r="ORT73" s="2"/>
      <c r="ORU73" s="2"/>
      <c r="ORV73" s="2"/>
      <c r="ORW73" s="2"/>
      <c r="ORX73" s="2"/>
      <c r="ORY73" s="2"/>
      <c r="ORZ73" s="2"/>
      <c r="OSA73" s="2"/>
      <c r="OSB73" s="2"/>
      <c r="OSC73" s="2"/>
      <c r="OSD73" s="2"/>
      <c r="OSE73" s="2"/>
      <c r="OSF73" s="2"/>
      <c r="OSG73" s="2"/>
      <c r="OSH73" s="2"/>
      <c r="OSI73" s="2"/>
      <c r="OSJ73" s="2"/>
      <c r="OSK73" s="2"/>
      <c r="OSL73" s="2"/>
      <c r="OSM73" s="2"/>
      <c r="OSN73" s="2"/>
      <c r="OSO73" s="2"/>
      <c r="OSP73" s="2"/>
      <c r="OSQ73" s="2"/>
      <c r="OSR73" s="2"/>
      <c r="OSS73" s="2"/>
      <c r="OST73" s="2"/>
      <c r="OSU73" s="2"/>
      <c r="OSV73" s="2"/>
      <c r="OSW73" s="2"/>
      <c r="OSX73" s="2"/>
      <c r="OSY73" s="2"/>
      <c r="OSZ73" s="2"/>
      <c r="OTA73" s="2"/>
      <c r="OTB73" s="2"/>
      <c r="OTC73" s="2"/>
      <c r="OTD73" s="2"/>
      <c r="OTE73" s="2"/>
      <c r="OTF73" s="2"/>
      <c r="OTG73" s="2"/>
      <c r="OTH73" s="2"/>
      <c r="OTI73" s="2"/>
      <c r="OTJ73" s="2"/>
      <c r="OTK73" s="2"/>
      <c r="OTL73" s="2"/>
      <c r="OTM73" s="2"/>
      <c r="OTN73" s="2"/>
      <c r="OTO73" s="2"/>
      <c r="OTP73" s="2"/>
      <c r="OTQ73" s="2"/>
      <c r="OTR73" s="2"/>
      <c r="OTS73" s="2"/>
      <c r="OTT73" s="2"/>
      <c r="OTU73" s="2"/>
      <c r="OTV73" s="2"/>
      <c r="OTW73" s="2"/>
      <c r="OTX73" s="2"/>
      <c r="OTY73" s="2"/>
      <c r="OTZ73" s="2"/>
      <c r="OUA73" s="2"/>
      <c r="OUB73" s="2"/>
      <c r="OUC73" s="2"/>
      <c r="OUD73" s="2"/>
      <c r="OUE73" s="2"/>
      <c r="OUF73" s="2"/>
      <c r="OUG73" s="2"/>
      <c r="OUH73" s="2"/>
      <c r="OUI73" s="2"/>
      <c r="OUJ73" s="2"/>
      <c r="OUK73" s="2"/>
      <c r="OUL73" s="2"/>
      <c r="OUM73" s="2"/>
      <c r="OUN73" s="2"/>
      <c r="OUO73" s="2"/>
      <c r="OUP73" s="2"/>
      <c r="OUQ73" s="2"/>
      <c r="OUR73" s="2"/>
      <c r="OUS73" s="2"/>
      <c r="OUT73" s="2"/>
      <c r="OUU73" s="2"/>
      <c r="OUV73" s="2"/>
      <c r="OUW73" s="2"/>
      <c r="OUX73" s="2"/>
      <c r="OUY73" s="2"/>
      <c r="OUZ73" s="2"/>
      <c r="OVA73" s="2"/>
      <c r="OVB73" s="2"/>
      <c r="OVC73" s="2"/>
      <c r="OVD73" s="2"/>
      <c r="OVE73" s="2"/>
      <c r="OVF73" s="2"/>
      <c r="OVG73" s="2"/>
      <c r="OVH73" s="2"/>
      <c r="OVI73" s="2"/>
      <c r="OVJ73" s="2"/>
      <c r="OVK73" s="2"/>
      <c r="OVL73" s="2"/>
      <c r="OVM73" s="2"/>
      <c r="OVN73" s="2"/>
      <c r="OVO73" s="2"/>
      <c r="OVP73" s="2"/>
      <c r="OVQ73" s="2"/>
      <c r="OVR73" s="2"/>
      <c r="OVS73" s="2"/>
      <c r="OVT73" s="2"/>
      <c r="OVU73" s="2"/>
      <c r="OVV73" s="2"/>
      <c r="OVW73" s="2"/>
      <c r="OVX73" s="2"/>
      <c r="OVY73" s="2"/>
      <c r="OVZ73" s="2"/>
      <c r="OWA73" s="2"/>
      <c r="OWB73" s="2"/>
      <c r="OWC73" s="2"/>
      <c r="OWD73" s="2"/>
      <c r="OWE73" s="2"/>
      <c r="OWF73" s="2"/>
      <c r="OWG73" s="2"/>
      <c r="OWH73" s="2"/>
      <c r="OWI73" s="2"/>
      <c r="OWJ73" s="2"/>
      <c r="OWK73" s="2"/>
      <c r="OWL73" s="2"/>
      <c r="OWM73" s="2"/>
      <c r="OWN73" s="2"/>
      <c r="OWO73" s="2"/>
      <c r="OWP73" s="2"/>
      <c r="OWQ73" s="2"/>
      <c r="OWR73" s="2"/>
      <c r="OWS73" s="2"/>
      <c r="OWT73" s="2"/>
      <c r="OWU73" s="2"/>
      <c r="OWV73" s="2"/>
      <c r="OWW73" s="2"/>
      <c r="OWX73" s="2"/>
      <c r="OWY73" s="2"/>
      <c r="OWZ73" s="2"/>
      <c r="OXA73" s="2"/>
      <c r="OXB73" s="2"/>
      <c r="OXC73" s="2"/>
      <c r="OXD73" s="2"/>
      <c r="OXE73" s="2"/>
      <c r="OXF73" s="2"/>
      <c r="OXG73" s="2"/>
      <c r="OXH73" s="2"/>
      <c r="OXI73" s="2"/>
      <c r="OXJ73" s="2"/>
      <c r="OXK73" s="2"/>
      <c r="OXL73" s="2"/>
      <c r="OXM73" s="2"/>
      <c r="OXN73" s="2"/>
      <c r="OXO73" s="2"/>
      <c r="OXP73" s="2"/>
      <c r="OXQ73" s="2"/>
      <c r="OXR73" s="2"/>
      <c r="OXS73" s="2"/>
      <c r="OXT73" s="2"/>
      <c r="OXU73" s="2"/>
      <c r="OXV73" s="2"/>
      <c r="OXW73" s="2"/>
      <c r="OXX73" s="2"/>
      <c r="OXY73" s="2"/>
      <c r="OXZ73" s="2"/>
      <c r="OYA73" s="2"/>
      <c r="OYB73" s="2"/>
      <c r="OYC73" s="2"/>
      <c r="OYD73" s="2"/>
      <c r="OYE73" s="2"/>
      <c r="OYF73" s="2"/>
      <c r="OYG73" s="2"/>
      <c r="OYH73" s="2"/>
      <c r="OYI73" s="2"/>
      <c r="OYJ73" s="2"/>
      <c r="OYK73" s="2"/>
      <c r="OYL73" s="2"/>
      <c r="OYM73" s="2"/>
      <c r="OYN73" s="2"/>
      <c r="OYO73" s="2"/>
      <c r="OYP73" s="2"/>
      <c r="OYQ73" s="2"/>
      <c r="OYR73" s="2"/>
      <c r="OYS73" s="2"/>
      <c r="OYT73" s="2"/>
      <c r="OYU73" s="2"/>
      <c r="OYV73" s="2"/>
      <c r="OYW73" s="2"/>
      <c r="OYX73" s="2"/>
      <c r="OYY73" s="2"/>
      <c r="OYZ73" s="2"/>
      <c r="OZA73" s="2"/>
      <c r="OZB73" s="2"/>
      <c r="OZC73" s="2"/>
      <c r="OZD73" s="2"/>
      <c r="OZE73" s="2"/>
      <c r="OZF73" s="2"/>
      <c r="OZG73" s="2"/>
      <c r="OZH73" s="2"/>
      <c r="OZI73" s="2"/>
      <c r="OZJ73" s="2"/>
      <c r="OZK73" s="2"/>
      <c r="OZL73" s="2"/>
      <c r="OZM73" s="2"/>
      <c r="OZN73" s="2"/>
      <c r="OZO73" s="2"/>
      <c r="OZP73" s="2"/>
      <c r="OZQ73" s="2"/>
      <c r="OZR73" s="2"/>
      <c r="OZS73" s="2"/>
      <c r="OZT73" s="2"/>
      <c r="OZU73" s="2"/>
      <c r="OZV73" s="2"/>
      <c r="OZW73" s="2"/>
      <c r="OZX73" s="2"/>
      <c r="OZY73" s="2"/>
      <c r="OZZ73" s="2"/>
      <c r="PAA73" s="2"/>
      <c r="PAB73" s="2"/>
      <c r="PAC73" s="2"/>
      <c r="PAD73" s="2"/>
      <c r="PAE73" s="2"/>
      <c r="PAF73" s="2"/>
      <c r="PAG73" s="2"/>
      <c r="PAH73" s="2"/>
      <c r="PAI73" s="2"/>
      <c r="PAJ73" s="2"/>
      <c r="PAK73" s="2"/>
      <c r="PAL73" s="2"/>
      <c r="PAM73" s="2"/>
      <c r="PAN73" s="2"/>
      <c r="PAO73" s="2"/>
      <c r="PAP73" s="2"/>
      <c r="PAQ73" s="2"/>
      <c r="PAR73" s="2"/>
      <c r="PAS73" s="2"/>
      <c r="PAT73" s="2"/>
      <c r="PAU73" s="2"/>
      <c r="PAV73" s="2"/>
      <c r="PAW73" s="2"/>
      <c r="PAX73" s="2"/>
      <c r="PAY73" s="2"/>
      <c r="PAZ73" s="2"/>
      <c r="PBA73" s="2"/>
      <c r="PBB73" s="2"/>
      <c r="PBC73" s="2"/>
      <c r="PBD73" s="2"/>
      <c r="PBE73" s="2"/>
      <c r="PBF73" s="2"/>
      <c r="PBG73" s="2"/>
      <c r="PBH73" s="2"/>
      <c r="PBI73" s="2"/>
      <c r="PBJ73" s="2"/>
      <c r="PBK73" s="2"/>
      <c r="PBL73" s="2"/>
      <c r="PBM73" s="2"/>
      <c r="PBN73" s="2"/>
      <c r="PBO73" s="2"/>
      <c r="PBP73" s="2"/>
      <c r="PBQ73" s="2"/>
      <c r="PBR73" s="2"/>
      <c r="PBS73" s="2"/>
      <c r="PBT73" s="2"/>
      <c r="PBU73" s="2"/>
      <c r="PBV73" s="2"/>
      <c r="PBW73" s="2"/>
      <c r="PBX73" s="2"/>
      <c r="PBY73" s="2"/>
      <c r="PBZ73" s="2"/>
      <c r="PCA73" s="2"/>
      <c r="PCB73" s="2"/>
      <c r="PCC73" s="2"/>
      <c r="PCD73" s="2"/>
      <c r="PCE73" s="2"/>
      <c r="PCF73" s="2"/>
      <c r="PCG73" s="2"/>
      <c r="PCH73" s="2"/>
      <c r="PCI73" s="2"/>
      <c r="PCJ73" s="2"/>
      <c r="PCK73" s="2"/>
      <c r="PCL73" s="2"/>
      <c r="PCM73" s="2"/>
      <c r="PCN73" s="2"/>
      <c r="PCO73" s="2"/>
      <c r="PCP73" s="2"/>
      <c r="PCQ73" s="2"/>
      <c r="PCR73" s="2"/>
      <c r="PCS73" s="2"/>
      <c r="PCT73" s="2"/>
      <c r="PCU73" s="2"/>
      <c r="PCV73" s="2"/>
      <c r="PCW73" s="2"/>
      <c r="PCX73" s="2"/>
      <c r="PCY73" s="2"/>
      <c r="PCZ73" s="2"/>
      <c r="PDA73" s="2"/>
      <c r="PDB73" s="2"/>
      <c r="PDC73" s="2"/>
      <c r="PDD73" s="2"/>
      <c r="PDE73" s="2"/>
      <c r="PDF73" s="2"/>
      <c r="PDG73" s="2"/>
      <c r="PDH73" s="2"/>
      <c r="PDI73" s="2"/>
      <c r="PDJ73" s="2"/>
      <c r="PDK73" s="2"/>
      <c r="PDL73" s="2"/>
      <c r="PDM73" s="2"/>
      <c r="PDN73" s="2"/>
      <c r="PDO73" s="2"/>
      <c r="PDP73" s="2"/>
      <c r="PDQ73" s="2"/>
      <c r="PDR73" s="2"/>
      <c r="PDS73" s="2"/>
      <c r="PDT73" s="2"/>
      <c r="PDU73" s="2"/>
      <c r="PDV73" s="2"/>
      <c r="PDW73" s="2"/>
      <c r="PDX73" s="2"/>
      <c r="PDY73" s="2"/>
      <c r="PDZ73" s="2"/>
      <c r="PEA73" s="2"/>
      <c r="PEB73" s="2"/>
      <c r="PEC73" s="2"/>
      <c r="PED73" s="2"/>
      <c r="PEE73" s="2"/>
      <c r="PEF73" s="2"/>
      <c r="PEG73" s="2"/>
      <c r="PEH73" s="2"/>
      <c r="PEI73" s="2"/>
      <c r="PEJ73" s="2"/>
      <c r="PEK73" s="2"/>
      <c r="PEL73" s="2"/>
      <c r="PEM73" s="2"/>
      <c r="PEN73" s="2"/>
      <c r="PEO73" s="2"/>
      <c r="PEP73" s="2"/>
      <c r="PEQ73" s="2"/>
      <c r="PER73" s="2"/>
      <c r="PES73" s="2"/>
      <c r="PET73" s="2"/>
      <c r="PEU73" s="2"/>
      <c r="PEV73" s="2"/>
      <c r="PEW73" s="2"/>
      <c r="PEX73" s="2"/>
      <c r="PEY73" s="2"/>
      <c r="PEZ73" s="2"/>
      <c r="PFA73" s="2"/>
      <c r="PFB73" s="2"/>
      <c r="PFC73" s="2"/>
      <c r="PFD73" s="2"/>
      <c r="PFE73" s="2"/>
      <c r="PFF73" s="2"/>
      <c r="PFG73" s="2"/>
      <c r="PFH73" s="2"/>
      <c r="PFI73" s="2"/>
      <c r="PFJ73" s="2"/>
      <c r="PFK73" s="2"/>
      <c r="PFL73" s="2"/>
      <c r="PFM73" s="2"/>
      <c r="PFN73" s="2"/>
      <c r="PFO73" s="2"/>
      <c r="PFP73" s="2"/>
      <c r="PFQ73" s="2"/>
      <c r="PFR73" s="2"/>
      <c r="PFS73" s="2"/>
      <c r="PFT73" s="2"/>
      <c r="PFU73" s="2"/>
      <c r="PFV73" s="2"/>
      <c r="PFW73" s="2"/>
      <c r="PFX73" s="2"/>
      <c r="PFY73" s="2"/>
      <c r="PFZ73" s="2"/>
      <c r="PGA73" s="2"/>
      <c r="PGB73" s="2"/>
      <c r="PGC73" s="2"/>
      <c r="PGD73" s="2"/>
      <c r="PGE73" s="2"/>
      <c r="PGF73" s="2"/>
      <c r="PGG73" s="2"/>
      <c r="PGH73" s="2"/>
      <c r="PGI73" s="2"/>
      <c r="PGJ73" s="2"/>
      <c r="PGK73" s="2"/>
      <c r="PGL73" s="2"/>
      <c r="PGM73" s="2"/>
      <c r="PGN73" s="2"/>
      <c r="PGO73" s="2"/>
      <c r="PGP73" s="2"/>
      <c r="PGQ73" s="2"/>
      <c r="PGR73" s="2"/>
      <c r="PGS73" s="2"/>
      <c r="PGT73" s="2"/>
      <c r="PGU73" s="2"/>
      <c r="PGV73" s="2"/>
      <c r="PGW73" s="2"/>
      <c r="PGX73" s="2"/>
      <c r="PGY73" s="2"/>
      <c r="PGZ73" s="2"/>
      <c r="PHA73" s="2"/>
      <c r="PHB73" s="2"/>
      <c r="PHC73" s="2"/>
      <c r="PHD73" s="2"/>
      <c r="PHE73" s="2"/>
      <c r="PHF73" s="2"/>
      <c r="PHG73" s="2"/>
      <c r="PHH73" s="2"/>
      <c r="PHI73" s="2"/>
      <c r="PHJ73" s="2"/>
      <c r="PHK73" s="2"/>
      <c r="PHL73" s="2"/>
      <c r="PHM73" s="2"/>
      <c r="PHN73" s="2"/>
      <c r="PHO73" s="2"/>
      <c r="PHP73" s="2"/>
      <c r="PHQ73" s="2"/>
      <c r="PHR73" s="2"/>
      <c r="PHS73" s="2"/>
      <c r="PHT73" s="2"/>
      <c r="PHU73" s="2"/>
      <c r="PHV73" s="2"/>
      <c r="PHW73" s="2"/>
      <c r="PHX73" s="2"/>
      <c r="PHY73" s="2"/>
      <c r="PHZ73" s="2"/>
      <c r="PIA73" s="2"/>
      <c r="PIB73" s="2"/>
      <c r="PIC73" s="2"/>
      <c r="PID73" s="2"/>
      <c r="PIE73" s="2"/>
      <c r="PIF73" s="2"/>
      <c r="PIG73" s="2"/>
      <c r="PIH73" s="2"/>
      <c r="PII73" s="2"/>
      <c r="PIJ73" s="2"/>
      <c r="PIK73" s="2"/>
      <c r="PIL73" s="2"/>
      <c r="PIM73" s="2"/>
      <c r="PIN73" s="2"/>
      <c r="PIO73" s="2"/>
      <c r="PIP73" s="2"/>
      <c r="PIQ73" s="2"/>
      <c r="PIR73" s="2"/>
      <c r="PIS73" s="2"/>
      <c r="PIT73" s="2"/>
      <c r="PIU73" s="2"/>
      <c r="PIV73" s="2"/>
      <c r="PIW73" s="2"/>
      <c r="PIX73" s="2"/>
      <c r="PIY73" s="2"/>
      <c r="PIZ73" s="2"/>
      <c r="PJA73" s="2"/>
      <c r="PJB73" s="2"/>
      <c r="PJC73" s="2"/>
      <c r="PJD73" s="2"/>
      <c r="PJE73" s="2"/>
      <c r="PJF73" s="2"/>
      <c r="PJG73" s="2"/>
      <c r="PJH73" s="2"/>
      <c r="PJI73" s="2"/>
      <c r="PJJ73" s="2"/>
      <c r="PJK73" s="2"/>
      <c r="PJL73" s="2"/>
      <c r="PJM73" s="2"/>
      <c r="PJN73" s="2"/>
      <c r="PJO73" s="2"/>
      <c r="PJP73" s="2"/>
      <c r="PJQ73" s="2"/>
      <c r="PJR73" s="2"/>
      <c r="PJS73" s="2"/>
      <c r="PJT73" s="2"/>
      <c r="PJU73" s="2"/>
      <c r="PJV73" s="2"/>
      <c r="PJW73" s="2"/>
      <c r="PJX73" s="2"/>
      <c r="PJY73" s="2"/>
      <c r="PJZ73" s="2"/>
      <c r="PKA73" s="2"/>
      <c r="PKB73" s="2"/>
      <c r="PKC73" s="2"/>
      <c r="PKD73" s="2"/>
      <c r="PKE73" s="2"/>
      <c r="PKF73" s="2"/>
      <c r="PKG73" s="2"/>
      <c r="PKH73" s="2"/>
      <c r="PKI73" s="2"/>
      <c r="PKJ73" s="2"/>
      <c r="PKK73" s="2"/>
      <c r="PKL73" s="2"/>
      <c r="PKM73" s="2"/>
      <c r="PKN73" s="2"/>
      <c r="PKO73" s="2"/>
      <c r="PKP73" s="2"/>
      <c r="PKQ73" s="2"/>
      <c r="PKR73" s="2"/>
      <c r="PKS73" s="2"/>
      <c r="PKT73" s="2"/>
      <c r="PKU73" s="2"/>
      <c r="PKV73" s="2"/>
      <c r="PKW73" s="2"/>
      <c r="PKX73" s="2"/>
      <c r="PKY73" s="2"/>
      <c r="PKZ73" s="2"/>
      <c r="PLA73" s="2"/>
      <c r="PLB73" s="2"/>
      <c r="PLC73" s="2"/>
      <c r="PLD73" s="2"/>
      <c r="PLE73" s="2"/>
      <c r="PLF73" s="2"/>
      <c r="PLG73" s="2"/>
      <c r="PLH73" s="2"/>
      <c r="PLI73" s="2"/>
      <c r="PLJ73" s="2"/>
      <c r="PLK73" s="2"/>
      <c r="PLL73" s="2"/>
      <c r="PLM73" s="2"/>
      <c r="PLN73" s="2"/>
      <c r="PLO73" s="2"/>
      <c r="PLP73" s="2"/>
      <c r="PLQ73" s="2"/>
      <c r="PLR73" s="2"/>
      <c r="PLS73" s="2"/>
      <c r="PLT73" s="2"/>
      <c r="PLU73" s="2"/>
      <c r="PLV73" s="2"/>
      <c r="PLW73" s="2"/>
      <c r="PLX73" s="2"/>
      <c r="PLY73" s="2"/>
      <c r="PLZ73" s="2"/>
      <c r="PMA73" s="2"/>
      <c r="PMB73" s="2"/>
      <c r="PMC73" s="2"/>
      <c r="PMD73" s="2"/>
      <c r="PME73" s="2"/>
      <c r="PMF73" s="2"/>
      <c r="PMG73" s="2"/>
      <c r="PMH73" s="2"/>
      <c r="PMI73" s="2"/>
      <c r="PMJ73" s="2"/>
      <c r="PMK73" s="2"/>
      <c r="PML73" s="2"/>
      <c r="PMM73" s="2"/>
      <c r="PMN73" s="2"/>
      <c r="PMO73" s="2"/>
      <c r="PMP73" s="2"/>
      <c r="PMQ73" s="2"/>
      <c r="PMR73" s="2"/>
      <c r="PMS73" s="2"/>
      <c r="PMT73" s="2"/>
      <c r="PMU73" s="2"/>
      <c r="PMV73" s="2"/>
      <c r="PMW73" s="2"/>
      <c r="PMX73" s="2"/>
      <c r="PMY73" s="2"/>
      <c r="PMZ73" s="2"/>
      <c r="PNA73" s="2"/>
      <c r="PNB73" s="2"/>
      <c r="PNC73" s="2"/>
      <c r="PND73" s="2"/>
      <c r="PNE73" s="2"/>
      <c r="PNF73" s="2"/>
      <c r="PNG73" s="2"/>
      <c r="PNH73" s="2"/>
      <c r="PNI73" s="2"/>
      <c r="PNJ73" s="2"/>
      <c r="PNK73" s="2"/>
      <c r="PNL73" s="2"/>
      <c r="PNM73" s="2"/>
      <c r="PNN73" s="2"/>
      <c r="PNO73" s="2"/>
      <c r="PNP73" s="2"/>
      <c r="PNQ73" s="2"/>
      <c r="PNR73" s="2"/>
      <c r="PNS73" s="2"/>
      <c r="PNT73" s="2"/>
      <c r="PNU73" s="2"/>
      <c r="PNV73" s="2"/>
      <c r="PNW73" s="2"/>
      <c r="PNX73" s="2"/>
      <c r="PNY73" s="2"/>
      <c r="PNZ73" s="2"/>
      <c r="POA73" s="2"/>
      <c r="POB73" s="2"/>
      <c r="POC73" s="2"/>
      <c r="POD73" s="2"/>
      <c r="POE73" s="2"/>
      <c r="POF73" s="2"/>
      <c r="POG73" s="2"/>
      <c r="POH73" s="2"/>
      <c r="POI73" s="2"/>
      <c r="POJ73" s="2"/>
      <c r="POK73" s="2"/>
      <c r="POL73" s="2"/>
      <c r="POM73" s="2"/>
      <c r="PON73" s="2"/>
      <c r="POO73" s="2"/>
      <c r="POP73" s="2"/>
      <c r="POQ73" s="2"/>
      <c r="POR73" s="2"/>
      <c r="POS73" s="2"/>
      <c r="POT73" s="2"/>
      <c r="POU73" s="2"/>
      <c r="POV73" s="2"/>
      <c r="POW73" s="2"/>
      <c r="POX73" s="2"/>
      <c r="POY73" s="2"/>
      <c r="POZ73" s="2"/>
      <c r="PPA73" s="2"/>
      <c r="PPB73" s="2"/>
      <c r="PPC73" s="2"/>
      <c r="PPD73" s="2"/>
      <c r="PPE73" s="2"/>
      <c r="PPF73" s="2"/>
      <c r="PPG73" s="2"/>
      <c r="PPH73" s="2"/>
      <c r="PPI73" s="2"/>
      <c r="PPJ73" s="2"/>
      <c r="PPK73" s="2"/>
      <c r="PPL73" s="2"/>
      <c r="PPM73" s="2"/>
      <c r="PPN73" s="2"/>
      <c r="PPO73" s="2"/>
      <c r="PPP73" s="2"/>
      <c r="PPQ73" s="2"/>
      <c r="PPR73" s="2"/>
      <c r="PPS73" s="2"/>
      <c r="PPT73" s="2"/>
      <c r="PPU73" s="2"/>
      <c r="PPV73" s="2"/>
      <c r="PPW73" s="2"/>
      <c r="PPX73" s="2"/>
      <c r="PPY73" s="2"/>
      <c r="PPZ73" s="2"/>
      <c r="PQA73" s="2"/>
      <c r="PQB73" s="2"/>
      <c r="PQC73" s="2"/>
      <c r="PQD73" s="2"/>
      <c r="PQE73" s="2"/>
      <c r="PQF73" s="2"/>
      <c r="PQG73" s="2"/>
      <c r="PQH73" s="2"/>
      <c r="PQI73" s="2"/>
      <c r="PQJ73" s="2"/>
      <c r="PQK73" s="2"/>
      <c r="PQL73" s="2"/>
      <c r="PQM73" s="2"/>
      <c r="PQN73" s="2"/>
      <c r="PQO73" s="2"/>
      <c r="PQP73" s="2"/>
      <c r="PQQ73" s="2"/>
      <c r="PQR73" s="2"/>
      <c r="PQS73" s="2"/>
      <c r="PQT73" s="2"/>
      <c r="PQU73" s="2"/>
      <c r="PQV73" s="2"/>
      <c r="PQW73" s="2"/>
      <c r="PQX73" s="2"/>
      <c r="PQY73" s="2"/>
      <c r="PQZ73" s="2"/>
      <c r="PRA73" s="2"/>
      <c r="PRB73" s="2"/>
      <c r="PRC73" s="2"/>
      <c r="PRD73" s="2"/>
      <c r="PRE73" s="2"/>
      <c r="PRF73" s="2"/>
      <c r="PRG73" s="2"/>
      <c r="PRH73" s="2"/>
      <c r="PRI73" s="2"/>
      <c r="PRJ73" s="2"/>
      <c r="PRK73" s="2"/>
      <c r="PRL73" s="2"/>
      <c r="PRM73" s="2"/>
      <c r="PRN73" s="2"/>
      <c r="PRO73" s="2"/>
      <c r="PRP73" s="2"/>
      <c r="PRQ73" s="2"/>
      <c r="PRR73" s="2"/>
      <c r="PRS73" s="2"/>
      <c r="PRT73" s="2"/>
      <c r="PRU73" s="2"/>
      <c r="PRV73" s="2"/>
      <c r="PRW73" s="2"/>
      <c r="PRX73" s="2"/>
      <c r="PRY73" s="2"/>
      <c r="PRZ73" s="2"/>
      <c r="PSA73" s="2"/>
      <c r="PSB73" s="2"/>
      <c r="PSC73" s="2"/>
      <c r="PSD73" s="2"/>
      <c r="PSE73" s="2"/>
      <c r="PSF73" s="2"/>
      <c r="PSG73" s="2"/>
      <c r="PSH73" s="2"/>
      <c r="PSI73" s="2"/>
      <c r="PSJ73" s="2"/>
      <c r="PSK73" s="2"/>
      <c r="PSL73" s="2"/>
      <c r="PSM73" s="2"/>
      <c r="PSN73" s="2"/>
      <c r="PSO73" s="2"/>
      <c r="PSP73" s="2"/>
      <c r="PSQ73" s="2"/>
      <c r="PSR73" s="2"/>
      <c r="PSS73" s="2"/>
      <c r="PST73" s="2"/>
      <c r="PSU73" s="2"/>
      <c r="PSV73" s="2"/>
      <c r="PSW73" s="2"/>
      <c r="PSX73" s="2"/>
      <c r="PSY73" s="2"/>
      <c r="PSZ73" s="2"/>
      <c r="PTA73" s="2"/>
      <c r="PTB73" s="2"/>
      <c r="PTC73" s="2"/>
      <c r="PTD73" s="2"/>
      <c r="PTE73" s="2"/>
      <c r="PTF73" s="2"/>
      <c r="PTG73" s="2"/>
      <c r="PTH73" s="2"/>
      <c r="PTI73" s="2"/>
      <c r="PTJ73" s="2"/>
      <c r="PTK73" s="2"/>
      <c r="PTL73" s="2"/>
      <c r="PTM73" s="2"/>
      <c r="PTN73" s="2"/>
      <c r="PTO73" s="2"/>
      <c r="PTP73" s="2"/>
      <c r="PTQ73" s="2"/>
      <c r="PTR73" s="2"/>
      <c r="PTS73" s="2"/>
      <c r="PTT73" s="2"/>
      <c r="PTU73" s="2"/>
      <c r="PTV73" s="2"/>
      <c r="PTW73" s="2"/>
      <c r="PTX73" s="2"/>
      <c r="PTY73" s="2"/>
      <c r="PTZ73" s="2"/>
      <c r="PUA73" s="2"/>
      <c r="PUB73" s="2"/>
      <c r="PUC73" s="2"/>
      <c r="PUD73" s="2"/>
      <c r="PUE73" s="2"/>
      <c r="PUF73" s="2"/>
      <c r="PUG73" s="2"/>
      <c r="PUH73" s="2"/>
      <c r="PUI73" s="2"/>
      <c r="PUJ73" s="2"/>
      <c r="PUK73" s="2"/>
      <c r="PUL73" s="2"/>
      <c r="PUM73" s="2"/>
      <c r="PUN73" s="2"/>
      <c r="PUO73" s="2"/>
      <c r="PUP73" s="2"/>
      <c r="PUQ73" s="2"/>
      <c r="PUR73" s="2"/>
      <c r="PUS73" s="2"/>
      <c r="PUT73" s="2"/>
      <c r="PUU73" s="2"/>
      <c r="PUV73" s="2"/>
      <c r="PUW73" s="2"/>
      <c r="PUX73" s="2"/>
      <c r="PUY73" s="2"/>
      <c r="PUZ73" s="2"/>
      <c r="PVA73" s="2"/>
      <c r="PVB73" s="2"/>
      <c r="PVC73" s="2"/>
      <c r="PVD73" s="2"/>
      <c r="PVE73" s="2"/>
      <c r="PVF73" s="2"/>
      <c r="PVG73" s="2"/>
      <c r="PVH73" s="2"/>
      <c r="PVI73" s="2"/>
      <c r="PVJ73" s="2"/>
      <c r="PVK73" s="2"/>
      <c r="PVL73" s="2"/>
      <c r="PVM73" s="2"/>
      <c r="PVN73" s="2"/>
      <c r="PVO73" s="2"/>
      <c r="PVP73" s="2"/>
      <c r="PVQ73" s="2"/>
      <c r="PVR73" s="2"/>
      <c r="PVS73" s="2"/>
      <c r="PVT73" s="2"/>
      <c r="PVU73" s="2"/>
      <c r="PVV73" s="2"/>
      <c r="PVW73" s="2"/>
      <c r="PVX73" s="2"/>
      <c r="PVY73" s="2"/>
      <c r="PVZ73" s="2"/>
      <c r="PWA73" s="2"/>
      <c r="PWB73" s="2"/>
      <c r="PWC73" s="2"/>
      <c r="PWD73" s="2"/>
      <c r="PWE73" s="2"/>
      <c r="PWF73" s="2"/>
      <c r="PWG73" s="2"/>
      <c r="PWH73" s="2"/>
      <c r="PWI73" s="2"/>
      <c r="PWJ73" s="2"/>
      <c r="PWK73" s="2"/>
      <c r="PWL73" s="2"/>
      <c r="PWM73" s="2"/>
      <c r="PWN73" s="2"/>
      <c r="PWO73" s="2"/>
      <c r="PWP73" s="2"/>
      <c r="PWQ73" s="2"/>
      <c r="PWR73" s="2"/>
      <c r="PWS73" s="2"/>
      <c r="PWT73" s="2"/>
      <c r="PWU73" s="2"/>
      <c r="PWV73" s="2"/>
      <c r="PWW73" s="2"/>
      <c r="PWX73" s="2"/>
      <c r="PWY73" s="2"/>
      <c r="PWZ73" s="2"/>
      <c r="PXA73" s="2"/>
      <c r="PXB73" s="2"/>
      <c r="PXC73" s="2"/>
      <c r="PXD73" s="2"/>
      <c r="PXE73" s="2"/>
      <c r="PXF73" s="2"/>
      <c r="PXG73" s="2"/>
      <c r="PXH73" s="2"/>
      <c r="PXI73" s="2"/>
      <c r="PXJ73" s="2"/>
      <c r="PXK73" s="2"/>
      <c r="PXL73" s="2"/>
      <c r="PXM73" s="2"/>
      <c r="PXN73" s="2"/>
      <c r="PXO73" s="2"/>
      <c r="PXP73" s="2"/>
      <c r="PXQ73" s="2"/>
      <c r="PXR73" s="2"/>
      <c r="PXS73" s="2"/>
      <c r="PXT73" s="2"/>
      <c r="PXU73" s="2"/>
      <c r="PXV73" s="2"/>
      <c r="PXW73" s="2"/>
      <c r="PXX73" s="2"/>
      <c r="PXY73" s="2"/>
      <c r="PXZ73" s="2"/>
      <c r="PYA73" s="2"/>
      <c r="PYB73" s="2"/>
      <c r="PYC73" s="2"/>
      <c r="PYD73" s="2"/>
      <c r="PYE73" s="2"/>
      <c r="PYF73" s="2"/>
      <c r="PYG73" s="2"/>
      <c r="PYH73" s="2"/>
      <c r="PYI73" s="2"/>
      <c r="PYJ73" s="2"/>
      <c r="PYK73" s="2"/>
      <c r="PYL73" s="2"/>
      <c r="PYM73" s="2"/>
      <c r="PYN73" s="2"/>
      <c r="PYO73" s="2"/>
      <c r="PYP73" s="2"/>
      <c r="PYQ73" s="2"/>
      <c r="PYR73" s="2"/>
      <c r="PYS73" s="2"/>
      <c r="PYT73" s="2"/>
      <c r="PYU73" s="2"/>
      <c r="PYV73" s="2"/>
      <c r="PYW73" s="2"/>
      <c r="PYX73" s="2"/>
      <c r="PYY73" s="2"/>
      <c r="PYZ73" s="2"/>
      <c r="PZA73" s="2"/>
      <c r="PZB73" s="2"/>
      <c r="PZC73" s="2"/>
      <c r="PZD73" s="2"/>
      <c r="PZE73" s="2"/>
      <c r="PZF73" s="2"/>
      <c r="PZG73" s="2"/>
      <c r="PZH73" s="2"/>
      <c r="PZI73" s="2"/>
      <c r="PZJ73" s="2"/>
      <c r="PZK73" s="2"/>
      <c r="PZL73" s="2"/>
      <c r="PZM73" s="2"/>
      <c r="PZN73" s="2"/>
      <c r="PZO73" s="2"/>
      <c r="PZP73" s="2"/>
      <c r="PZQ73" s="2"/>
      <c r="PZR73" s="2"/>
      <c r="PZS73" s="2"/>
      <c r="PZT73" s="2"/>
      <c r="PZU73" s="2"/>
      <c r="PZV73" s="2"/>
      <c r="PZW73" s="2"/>
      <c r="PZX73" s="2"/>
      <c r="PZY73" s="2"/>
      <c r="PZZ73" s="2"/>
      <c r="QAA73" s="2"/>
      <c r="QAB73" s="2"/>
      <c r="QAC73" s="2"/>
      <c r="QAD73" s="2"/>
      <c r="QAE73" s="2"/>
      <c r="QAF73" s="2"/>
      <c r="QAG73" s="2"/>
      <c r="QAH73" s="2"/>
      <c r="QAI73" s="2"/>
      <c r="QAJ73" s="2"/>
      <c r="QAK73" s="2"/>
      <c r="QAL73" s="2"/>
      <c r="QAM73" s="2"/>
      <c r="QAN73" s="2"/>
      <c r="QAO73" s="2"/>
      <c r="QAP73" s="2"/>
      <c r="QAQ73" s="2"/>
      <c r="QAR73" s="2"/>
      <c r="QAS73" s="2"/>
      <c r="QAT73" s="2"/>
      <c r="QAU73" s="2"/>
      <c r="QAV73" s="2"/>
      <c r="QAW73" s="2"/>
      <c r="QAX73" s="2"/>
      <c r="QAY73" s="2"/>
      <c r="QAZ73" s="2"/>
      <c r="QBA73" s="2"/>
      <c r="QBB73" s="2"/>
      <c r="QBC73" s="2"/>
      <c r="QBD73" s="2"/>
      <c r="QBE73" s="2"/>
      <c r="QBF73" s="2"/>
      <c r="QBG73" s="2"/>
      <c r="QBH73" s="2"/>
      <c r="QBI73" s="2"/>
      <c r="QBJ73" s="2"/>
      <c r="QBK73" s="2"/>
      <c r="QBL73" s="2"/>
      <c r="QBM73" s="2"/>
      <c r="QBN73" s="2"/>
      <c r="QBO73" s="2"/>
      <c r="QBP73" s="2"/>
      <c r="QBQ73" s="2"/>
      <c r="QBR73" s="2"/>
      <c r="QBS73" s="2"/>
      <c r="QBT73" s="2"/>
      <c r="QBU73" s="2"/>
      <c r="QBV73" s="2"/>
      <c r="QBW73" s="2"/>
      <c r="QBX73" s="2"/>
      <c r="QBY73" s="2"/>
      <c r="QBZ73" s="2"/>
      <c r="QCA73" s="2"/>
      <c r="QCB73" s="2"/>
      <c r="QCC73" s="2"/>
      <c r="QCD73" s="2"/>
      <c r="QCE73" s="2"/>
      <c r="QCF73" s="2"/>
      <c r="QCG73" s="2"/>
      <c r="QCH73" s="2"/>
      <c r="QCI73" s="2"/>
      <c r="QCJ73" s="2"/>
      <c r="QCK73" s="2"/>
      <c r="QCL73" s="2"/>
      <c r="QCM73" s="2"/>
      <c r="QCN73" s="2"/>
      <c r="QCO73" s="2"/>
      <c r="QCP73" s="2"/>
      <c r="QCQ73" s="2"/>
      <c r="QCR73" s="2"/>
      <c r="QCS73" s="2"/>
      <c r="QCT73" s="2"/>
      <c r="QCU73" s="2"/>
      <c r="QCV73" s="2"/>
      <c r="QCW73" s="2"/>
      <c r="QCX73" s="2"/>
      <c r="QCY73" s="2"/>
      <c r="QCZ73" s="2"/>
      <c r="QDA73" s="2"/>
      <c r="QDB73" s="2"/>
      <c r="QDC73" s="2"/>
      <c r="QDD73" s="2"/>
      <c r="QDE73" s="2"/>
      <c r="QDF73" s="2"/>
      <c r="QDG73" s="2"/>
      <c r="QDH73" s="2"/>
      <c r="QDI73" s="2"/>
      <c r="QDJ73" s="2"/>
      <c r="QDK73" s="2"/>
      <c r="QDL73" s="2"/>
      <c r="QDM73" s="2"/>
      <c r="QDN73" s="2"/>
      <c r="QDO73" s="2"/>
      <c r="QDP73" s="2"/>
      <c r="QDQ73" s="2"/>
      <c r="QDR73" s="2"/>
      <c r="QDS73" s="2"/>
      <c r="QDT73" s="2"/>
      <c r="QDU73" s="2"/>
      <c r="QDV73" s="2"/>
      <c r="QDW73" s="2"/>
      <c r="QDX73" s="2"/>
      <c r="QDY73" s="2"/>
      <c r="QDZ73" s="2"/>
      <c r="QEA73" s="2"/>
      <c r="QEB73" s="2"/>
      <c r="QEC73" s="2"/>
      <c r="QED73" s="2"/>
      <c r="QEE73" s="2"/>
      <c r="QEF73" s="2"/>
      <c r="QEG73" s="2"/>
      <c r="QEH73" s="2"/>
      <c r="QEI73" s="2"/>
      <c r="QEJ73" s="2"/>
      <c r="QEK73" s="2"/>
      <c r="QEL73" s="2"/>
      <c r="QEM73" s="2"/>
      <c r="QEN73" s="2"/>
      <c r="QEO73" s="2"/>
      <c r="QEP73" s="2"/>
      <c r="QEQ73" s="2"/>
      <c r="QER73" s="2"/>
      <c r="QES73" s="2"/>
      <c r="QET73" s="2"/>
      <c r="QEU73" s="2"/>
      <c r="QEV73" s="2"/>
      <c r="QEW73" s="2"/>
      <c r="QEX73" s="2"/>
      <c r="QEY73" s="2"/>
      <c r="QEZ73" s="2"/>
      <c r="QFA73" s="2"/>
      <c r="QFB73" s="2"/>
      <c r="QFC73" s="2"/>
      <c r="QFD73" s="2"/>
      <c r="QFE73" s="2"/>
      <c r="QFF73" s="2"/>
      <c r="QFG73" s="2"/>
      <c r="QFH73" s="2"/>
      <c r="QFI73" s="2"/>
      <c r="QFJ73" s="2"/>
      <c r="QFK73" s="2"/>
      <c r="QFL73" s="2"/>
      <c r="QFM73" s="2"/>
      <c r="QFN73" s="2"/>
      <c r="QFO73" s="2"/>
      <c r="QFP73" s="2"/>
      <c r="QFQ73" s="2"/>
      <c r="QFR73" s="2"/>
      <c r="QFS73" s="2"/>
      <c r="QFT73" s="2"/>
      <c r="QFU73" s="2"/>
      <c r="QFV73" s="2"/>
      <c r="QFW73" s="2"/>
      <c r="QFX73" s="2"/>
      <c r="QFY73" s="2"/>
      <c r="QFZ73" s="2"/>
      <c r="QGA73" s="2"/>
      <c r="QGB73" s="2"/>
      <c r="QGC73" s="2"/>
      <c r="QGD73" s="2"/>
      <c r="QGE73" s="2"/>
      <c r="QGF73" s="2"/>
      <c r="QGG73" s="2"/>
      <c r="QGH73" s="2"/>
      <c r="QGI73" s="2"/>
      <c r="QGJ73" s="2"/>
      <c r="QGK73" s="2"/>
      <c r="QGL73" s="2"/>
      <c r="QGM73" s="2"/>
      <c r="QGN73" s="2"/>
      <c r="QGO73" s="2"/>
      <c r="QGP73" s="2"/>
      <c r="QGQ73" s="2"/>
      <c r="QGR73" s="2"/>
      <c r="QGS73" s="2"/>
      <c r="QGT73" s="2"/>
      <c r="QGU73" s="2"/>
      <c r="QGV73" s="2"/>
      <c r="QGW73" s="2"/>
      <c r="QGX73" s="2"/>
      <c r="QGY73" s="2"/>
      <c r="QGZ73" s="2"/>
      <c r="QHA73" s="2"/>
      <c r="QHB73" s="2"/>
      <c r="QHC73" s="2"/>
      <c r="QHD73" s="2"/>
      <c r="QHE73" s="2"/>
      <c r="QHF73" s="2"/>
      <c r="QHG73" s="2"/>
      <c r="QHH73" s="2"/>
      <c r="QHI73" s="2"/>
      <c r="QHJ73" s="2"/>
      <c r="QHK73" s="2"/>
      <c r="QHL73" s="2"/>
      <c r="QHM73" s="2"/>
      <c r="QHN73" s="2"/>
      <c r="QHO73" s="2"/>
      <c r="QHP73" s="2"/>
      <c r="QHQ73" s="2"/>
      <c r="QHR73" s="2"/>
      <c r="QHS73" s="2"/>
      <c r="QHT73" s="2"/>
      <c r="QHU73" s="2"/>
      <c r="QHV73" s="2"/>
      <c r="QHW73" s="2"/>
      <c r="QHX73" s="2"/>
      <c r="QHY73" s="2"/>
      <c r="QHZ73" s="2"/>
      <c r="QIA73" s="2"/>
      <c r="QIB73" s="2"/>
      <c r="QIC73" s="2"/>
      <c r="QID73" s="2"/>
      <c r="QIE73" s="2"/>
      <c r="QIF73" s="2"/>
      <c r="QIG73" s="2"/>
      <c r="QIH73" s="2"/>
      <c r="QII73" s="2"/>
      <c r="QIJ73" s="2"/>
      <c r="QIK73" s="2"/>
      <c r="QIL73" s="2"/>
      <c r="QIM73" s="2"/>
      <c r="QIN73" s="2"/>
      <c r="QIO73" s="2"/>
      <c r="QIP73" s="2"/>
      <c r="QIQ73" s="2"/>
      <c r="QIR73" s="2"/>
      <c r="QIS73" s="2"/>
      <c r="QIT73" s="2"/>
      <c r="QIU73" s="2"/>
      <c r="QIV73" s="2"/>
      <c r="QIW73" s="2"/>
      <c r="QIX73" s="2"/>
      <c r="QIY73" s="2"/>
      <c r="QIZ73" s="2"/>
      <c r="QJA73" s="2"/>
      <c r="QJB73" s="2"/>
      <c r="QJC73" s="2"/>
      <c r="QJD73" s="2"/>
      <c r="QJE73" s="2"/>
      <c r="QJF73" s="2"/>
      <c r="QJG73" s="2"/>
      <c r="QJH73" s="2"/>
      <c r="QJI73" s="2"/>
      <c r="QJJ73" s="2"/>
      <c r="QJK73" s="2"/>
      <c r="QJL73" s="2"/>
      <c r="QJM73" s="2"/>
      <c r="QJN73" s="2"/>
      <c r="QJO73" s="2"/>
      <c r="QJP73" s="2"/>
      <c r="QJQ73" s="2"/>
      <c r="QJR73" s="2"/>
      <c r="QJS73" s="2"/>
      <c r="QJT73" s="2"/>
      <c r="QJU73" s="2"/>
      <c r="QJV73" s="2"/>
      <c r="QJW73" s="2"/>
      <c r="QJX73" s="2"/>
      <c r="QJY73" s="2"/>
      <c r="QJZ73" s="2"/>
      <c r="QKA73" s="2"/>
      <c r="QKB73" s="2"/>
      <c r="QKC73" s="2"/>
      <c r="QKD73" s="2"/>
      <c r="QKE73" s="2"/>
      <c r="QKF73" s="2"/>
      <c r="QKG73" s="2"/>
      <c r="QKH73" s="2"/>
      <c r="QKI73" s="2"/>
      <c r="QKJ73" s="2"/>
      <c r="QKK73" s="2"/>
      <c r="QKL73" s="2"/>
      <c r="QKM73" s="2"/>
      <c r="QKN73" s="2"/>
      <c r="QKO73" s="2"/>
      <c r="QKP73" s="2"/>
      <c r="QKQ73" s="2"/>
      <c r="QKR73" s="2"/>
      <c r="QKS73" s="2"/>
      <c r="QKT73" s="2"/>
      <c r="QKU73" s="2"/>
      <c r="QKV73" s="2"/>
      <c r="QKW73" s="2"/>
      <c r="QKX73" s="2"/>
      <c r="QKY73" s="2"/>
      <c r="QKZ73" s="2"/>
      <c r="QLA73" s="2"/>
      <c r="QLB73" s="2"/>
      <c r="QLC73" s="2"/>
      <c r="QLD73" s="2"/>
      <c r="QLE73" s="2"/>
      <c r="QLF73" s="2"/>
      <c r="QLG73" s="2"/>
      <c r="QLH73" s="2"/>
      <c r="QLI73" s="2"/>
      <c r="QLJ73" s="2"/>
      <c r="QLK73" s="2"/>
      <c r="QLL73" s="2"/>
      <c r="QLM73" s="2"/>
      <c r="QLN73" s="2"/>
      <c r="QLO73" s="2"/>
      <c r="QLP73" s="2"/>
      <c r="QLQ73" s="2"/>
      <c r="QLR73" s="2"/>
      <c r="QLS73" s="2"/>
      <c r="QLT73" s="2"/>
      <c r="QLU73" s="2"/>
      <c r="QLV73" s="2"/>
      <c r="QLW73" s="2"/>
      <c r="QLX73" s="2"/>
      <c r="QLY73" s="2"/>
      <c r="QLZ73" s="2"/>
      <c r="QMA73" s="2"/>
      <c r="QMB73" s="2"/>
      <c r="QMC73" s="2"/>
      <c r="QMD73" s="2"/>
      <c r="QME73" s="2"/>
      <c r="QMF73" s="2"/>
      <c r="QMG73" s="2"/>
      <c r="QMH73" s="2"/>
      <c r="QMI73" s="2"/>
      <c r="QMJ73" s="2"/>
      <c r="QMK73" s="2"/>
      <c r="QML73" s="2"/>
      <c r="QMM73" s="2"/>
      <c r="QMN73" s="2"/>
      <c r="QMO73" s="2"/>
      <c r="QMP73" s="2"/>
      <c r="QMQ73" s="2"/>
      <c r="QMR73" s="2"/>
      <c r="QMS73" s="2"/>
      <c r="QMT73" s="2"/>
      <c r="QMU73" s="2"/>
      <c r="QMV73" s="2"/>
      <c r="QMW73" s="2"/>
      <c r="QMX73" s="2"/>
      <c r="QMY73" s="2"/>
      <c r="QMZ73" s="2"/>
      <c r="QNA73" s="2"/>
      <c r="QNB73" s="2"/>
      <c r="QNC73" s="2"/>
      <c r="QND73" s="2"/>
      <c r="QNE73" s="2"/>
      <c r="QNF73" s="2"/>
      <c r="QNG73" s="2"/>
      <c r="QNH73" s="2"/>
      <c r="QNI73" s="2"/>
      <c r="QNJ73" s="2"/>
      <c r="QNK73" s="2"/>
      <c r="QNL73" s="2"/>
      <c r="QNM73" s="2"/>
      <c r="QNN73" s="2"/>
      <c r="QNO73" s="2"/>
      <c r="QNP73" s="2"/>
      <c r="QNQ73" s="2"/>
      <c r="QNR73" s="2"/>
      <c r="QNS73" s="2"/>
      <c r="QNT73" s="2"/>
      <c r="QNU73" s="2"/>
      <c r="QNV73" s="2"/>
      <c r="QNW73" s="2"/>
      <c r="QNX73" s="2"/>
      <c r="QNY73" s="2"/>
      <c r="QNZ73" s="2"/>
      <c r="QOA73" s="2"/>
      <c r="QOB73" s="2"/>
      <c r="QOC73" s="2"/>
      <c r="QOD73" s="2"/>
      <c r="QOE73" s="2"/>
      <c r="QOF73" s="2"/>
      <c r="QOG73" s="2"/>
      <c r="QOH73" s="2"/>
      <c r="QOI73" s="2"/>
      <c r="QOJ73" s="2"/>
      <c r="QOK73" s="2"/>
      <c r="QOL73" s="2"/>
      <c r="QOM73" s="2"/>
      <c r="QON73" s="2"/>
      <c r="QOO73" s="2"/>
      <c r="QOP73" s="2"/>
      <c r="QOQ73" s="2"/>
      <c r="QOR73" s="2"/>
      <c r="QOS73" s="2"/>
      <c r="QOT73" s="2"/>
      <c r="QOU73" s="2"/>
      <c r="QOV73" s="2"/>
      <c r="QOW73" s="2"/>
      <c r="QOX73" s="2"/>
      <c r="QOY73" s="2"/>
      <c r="QOZ73" s="2"/>
      <c r="QPA73" s="2"/>
      <c r="QPB73" s="2"/>
      <c r="QPC73" s="2"/>
      <c r="QPD73" s="2"/>
      <c r="QPE73" s="2"/>
      <c r="QPF73" s="2"/>
      <c r="QPG73" s="2"/>
      <c r="QPH73" s="2"/>
      <c r="QPI73" s="2"/>
      <c r="QPJ73" s="2"/>
      <c r="QPK73" s="2"/>
      <c r="QPL73" s="2"/>
      <c r="QPM73" s="2"/>
      <c r="QPN73" s="2"/>
      <c r="QPO73" s="2"/>
      <c r="QPP73" s="2"/>
      <c r="QPQ73" s="2"/>
      <c r="QPR73" s="2"/>
      <c r="QPS73" s="2"/>
      <c r="QPT73" s="2"/>
      <c r="QPU73" s="2"/>
      <c r="QPV73" s="2"/>
      <c r="QPW73" s="2"/>
      <c r="QPX73" s="2"/>
      <c r="QPY73" s="2"/>
      <c r="QPZ73" s="2"/>
      <c r="QQA73" s="2"/>
      <c r="QQB73" s="2"/>
      <c r="QQC73" s="2"/>
      <c r="QQD73" s="2"/>
      <c r="QQE73" s="2"/>
      <c r="QQF73" s="2"/>
      <c r="QQG73" s="2"/>
      <c r="QQH73" s="2"/>
      <c r="QQI73" s="2"/>
      <c r="QQJ73" s="2"/>
      <c r="QQK73" s="2"/>
      <c r="QQL73" s="2"/>
      <c r="QQM73" s="2"/>
      <c r="QQN73" s="2"/>
      <c r="QQO73" s="2"/>
      <c r="QQP73" s="2"/>
      <c r="QQQ73" s="2"/>
      <c r="QQR73" s="2"/>
      <c r="QQS73" s="2"/>
      <c r="QQT73" s="2"/>
      <c r="QQU73" s="2"/>
      <c r="QQV73" s="2"/>
      <c r="QQW73" s="2"/>
      <c r="QQX73" s="2"/>
      <c r="QQY73" s="2"/>
      <c r="QQZ73" s="2"/>
      <c r="QRA73" s="2"/>
      <c r="QRB73" s="2"/>
      <c r="QRC73" s="2"/>
      <c r="QRD73" s="2"/>
      <c r="QRE73" s="2"/>
      <c r="QRF73" s="2"/>
      <c r="QRG73" s="2"/>
      <c r="QRH73" s="2"/>
      <c r="QRI73" s="2"/>
      <c r="QRJ73" s="2"/>
      <c r="QRK73" s="2"/>
      <c r="QRL73" s="2"/>
      <c r="QRM73" s="2"/>
      <c r="QRN73" s="2"/>
      <c r="QRO73" s="2"/>
      <c r="QRP73" s="2"/>
      <c r="QRQ73" s="2"/>
      <c r="QRR73" s="2"/>
      <c r="QRS73" s="2"/>
      <c r="QRT73" s="2"/>
      <c r="QRU73" s="2"/>
      <c r="QRV73" s="2"/>
      <c r="QRW73" s="2"/>
      <c r="QRX73" s="2"/>
      <c r="QRY73" s="2"/>
      <c r="QRZ73" s="2"/>
      <c r="QSA73" s="2"/>
      <c r="QSB73" s="2"/>
      <c r="QSC73" s="2"/>
      <c r="QSD73" s="2"/>
      <c r="QSE73" s="2"/>
      <c r="QSF73" s="2"/>
      <c r="QSG73" s="2"/>
      <c r="QSH73" s="2"/>
      <c r="QSI73" s="2"/>
      <c r="QSJ73" s="2"/>
      <c r="QSK73" s="2"/>
      <c r="QSL73" s="2"/>
      <c r="QSM73" s="2"/>
      <c r="QSN73" s="2"/>
      <c r="QSO73" s="2"/>
      <c r="QSP73" s="2"/>
      <c r="QSQ73" s="2"/>
      <c r="QSR73" s="2"/>
      <c r="QSS73" s="2"/>
      <c r="QST73" s="2"/>
      <c r="QSU73" s="2"/>
      <c r="QSV73" s="2"/>
      <c r="QSW73" s="2"/>
      <c r="QSX73" s="2"/>
      <c r="QSY73" s="2"/>
      <c r="QSZ73" s="2"/>
      <c r="QTA73" s="2"/>
      <c r="QTB73" s="2"/>
      <c r="QTC73" s="2"/>
      <c r="QTD73" s="2"/>
      <c r="QTE73" s="2"/>
      <c r="QTF73" s="2"/>
      <c r="QTG73" s="2"/>
      <c r="QTH73" s="2"/>
      <c r="QTI73" s="2"/>
      <c r="QTJ73" s="2"/>
      <c r="QTK73" s="2"/>
      <c r="QTL73" s="2"/>
      <c r="QTM73" s="2"/>
      <c r="QTN73" s="2"/>
      <c r="QTO73" s="2"/>
      <c r="QTP73" s="2"/>
      <c r="QTQ73" s="2"/>
      <c r="QTR73" s="2"/>
      <c r="QTS73" s="2"/>
      <c r="QTT73" s="2"/>
      <c r="QTU73" s="2"/>
      <c r="QTV73" s="2"/>
      <c r="QTW73" s="2"/>
      <c r="QTX73" s="2"/>
      <c r="QTY73" s="2"/>
      <c r="QTZ73" s="2"/>
      <c r="QUA73" s="2"/>
      <c r="QUB73" s="2"/>
      <c r="QUC73" s="2"/>
      <c r="QUD73" s="2"/>
      <c r="QUE73" s="2"/>
      <c r="QUF73" s="2"/>
      <c r="QUG73" s="2"/>
      <c r="QUH73" s="2"/>
      <c r="QUI73" s="2"/>
      <c r="QUJ73" s="2"/>
      <c r="QUK73" s="2"/>
      <c r="QUL73" s="2"/>
      <c r="QUM73" s="2"/>
      <c r="QUN73" s="2"/>
      <c r="QUO73" s="2"/>
      <c r="QUP73" s="2"/>
      <c r="QUQ73" s="2"/>
      <c r="QUR73" s="2"/>
      <c r="QUS73" s="2"/>
      <c r="QUT73" s="2"/>
      <c r="QUU73" s="2"/>
      <c r="QUV73" s="2"/>
      <c r="QUW73" s="2"/>
      <c r="QUX73" s="2"/>
      <c r="QUY73" s="2"/>
      <c r="QUZ73" s="2"/>
      <c r="QVA73" s="2"/>
      <c r="QVB73" s="2"/>
      <c r="QVC73" s="2"/>
      <c r="QVD73" s="2"/>
      <c r="QVE73" s="2"/>
      <c r="QVF73" s="2"/>
      <c r="QVG73" s="2"/>
      <c r="QVH73" s="2"/>
      <c r="QVI73" s="2"/>
      <c r="QVJ73" s="2"/>
      <c r="QVK73" s="2"/>
      <c r="QVL73" s="2"/>
      <c r="QVM73" s="2"/>
      <c r="QVN73" s="2"/>
      <c r="QVO73" s="2"/>
      <c r="QVP73" s="2"/>
      <c r="QVQ73" s="2"/>
      <c r="QVR73" s="2"/>
      <c r="QVS73" s="2"/>
      <c r="QVT73" s="2"/>
      <c r="QVU73" s="2"/>
      <c r="QVV73" s="2"/>
      <c r="QVW73" s="2"/>
      <c r="QVX73" s="2"/>
      <c r="QVY73" s="2"/>
      <c r="QVZ73" s="2"/>
      <c r="QWA73" s="2"/>
      <c r="QWB73" s="2"/>
      <c r="QWC73" s="2"/>
      <c r="QWD73" s="2"/>
      <c r="QWE73" s="2"/>
      <c r="QWF73" s="2"/>
      <c r="QWG73" s="2"/>
      <c r="QWH73" s="2"/>
      <c r="QWI73" s="2"/>
      <c r="QWJ73" s="2"/>
      <c r="QWK73" s="2"/>
      <c r="QWL73" s="2"/>
      <c r="QWM73" s="2"/>
      <c r="QWN73" s="2"/>
      <c r="QWO73" s="2"/>
      <c r="QWP73" s="2"/>
      <c r="QWQ73" s="2"/>
      <c r="QWR73" s="2"/>
      <c r="QWS73" s="2"/>
      <c r="QWT73" s="2"/>
      <c r="QWU73" s="2"/>
      <c r="QWV73" s="2"/>
      <c r="QWW73" s="2"/>
      <c r="QWX73" s="2"/>
      <c r="QWY73" s="2"/>
      <c r="QWZ73" s="2"/>
      <c r="QXA73" s="2"/>
      <c r="QXB73" s="2"/>
      <c r="QXC73" s="2"/>
      <c r="QXD73" s="2"/>
      <c r="QXE73" s="2"/>
      <c r="QXF73" s="2"/>
      <c r="QXG73" s="2"/>
      <c r="QXH73" s="2"/>
      <c r="QXI73" s="2"/>
      <c r="QXJ73" s="2"/>
      <c r="QXK73" s="2"/>
      <c r="QXL73" s="2"/>
      <c r="QXM73" s="2"/>
      <c r="QXN73" s="2"/>
      <c r="QXO73" s="2"/>
      <c r="QXP73" s="2"/>
      <c r="QXQ73" s="2"/>
      <c r="QXR73" s="2"/>
      <c r="QXS73" s="2"/>
      <c r="QXT73" s="2"/>
      <c r="QXU73" s="2"/>
      <c r="QXV73" s="2"/>
      <c r="QXW73" s="2"/>
      <c r="QXX73" s="2"/>
      <c r="QXY73" s="2"/>
      <c r="QXZ73" s="2"/>
      <c r="QYA73" s="2"/>
      <c r="QYB73" s="2"/>
      <c r="QYC73" s="2"/>
      <c r="QYD73" s="2"/>
      <c r="QYE73" s="2"/>
      <c r="QYF73" s="2"/>
      <c r="QYG73" s="2"/>
      <c r="QYH73" s="2"/>
      <c r="QYI73" s="2"/>
      <c r="QYJ73" s="2"/>
      <c r="QYK73" s="2"/>
      <c r="QYL73" s="2"/>
      <c r="QYM73" s="2"/>
      <c r="QYN73" s="2"/>
      <c r="QYO73" s="2"/>
      <c r="QYP73" s="2"/>
      <c r="QYQ73" s="2"/>
      <c r="QYR73" s="2"/>
      <c r="QYS73" s="2"/>
      <c r="QYT73" s="2"/>
      <c r="QYU73" s="2"/>
      <c r="QYV73" s="2"/>
      <c r="QYW73" s="2"/>
      <c r="QYX73" s="2"/>
      <c r="QYY73" s="2"/>
      <c r="QYZ73" s="2"/>
      <c r="QZA73" s="2"/>
      <c r="QZB73" s="2"/>
      <c r="QZC73" s="2"/>
      <c r="QZD73" s="2"/>
      <c r="QZE73" s="2"/>
      <c r="QZF73" s="2"/>
      <c r="QZG73" s="2"/>
      <c r="QZH73" s="2"/>
      <c r="QZI73" s="2"/>
      <c r="QZJ73" s="2"/>
      <c r="QZK73" s="2"/>
      <c r="QZL73" s="2"/>
      <c r="QZM73" s="2"/>
      <c r="QZN73" s="2"/>
      <c r="QZO73" s="2"/>
      <c r="QZP73" s="2"/>
      <c r="QZQ73" s="2"/>
      <c r="QZR73" s="2"/>
      <c r="QZS73" s="2"/>
      <c r="QZT73" s="2"/>
      <c r="QZU73" s="2"/>
      <c r="QZV73" s="2"/>
      <c r="QZW73" s="2"/>
      <c r="QZX73" s="2"/>
      <c r="QZY73" s="2"/>
      <c r="QZZ73" s="2"/>
      <c r="RAA73" s="2"/>
      <c r="RAB73" s="2"/>
      <c r="RAC73" s="2"/>
      <c r="RAD73" s="2"/>
      <c r="RAE73" s="2"/>
      <c r="RAF73" s="2"/>
      <c r="RAG73" s="2"/>
      <c r="RAH73" s="2"/>
      <c r="RAI73" s="2"/>
      <c r="RAJ73" s="2"/>
      <c r="RAK73" s="2"/>
      <c r="RAL73" s="2"/>
      <c r="RAM73" s="2"/>
      <c r="RAN73" s="2"/>
      <c r="RAO73" s="2"/>
      <c r="RAP73" s="2"/>
      <c r="RAQ73" s="2"/>
      <c r="RAR73" s="2"/>
      <c r="RAS73" s="2"/>
      <c r="RAT73" s="2"/>
      <c r="RAU73" s="2"/>
      <c r="RAV73" s="2"/>
      <c r="RAW73" s="2"/>
      <c r="RAX73" s="2"/>
      <c r="RAY73" s="2"/>
      <c r="RAZ73" s="2"/>
      <c r="RBA73" s="2"/>
      <c r="RBB73" s="2"/>
      <c r="RBC73" s="2"/>
      <c r="RBD73" s="2"/>
      <c r="RBE73" s="2"/>
      <c r="RBF73" s="2"/>
      <c r="RBG73" s="2"/>
      <c r="RBH73" s="2"/>
      <c r="RBI73" s="2"/>
      <c r="RBJ73" s="2"/>
      <c r="RBK73" s="2"/>
      <c r="RBL73" s="2"/>
      <c r="RBM73" s="2"/>
      <c r="RBN73" s="2"/>
      <c r="RBO73" s="2"/>
      <c r="RBP73" s="2"/>
      <c r="RBQ73" s="2"/>
      <c r="RBR73" s="2"/>
      <c r="RBS73" s="2"/>
      <c r="RBT73" s="2"/>
      <c r="RBU73" s="2"/>
      <c r="RBV73" s="2"/>
      <c r="RBW73" s="2"/>
      <c r="RBX73" s="2"/>
      <c r="RBY73" s="2"/>
      <c r="RBZ73" s="2"/>
      <c r="RCA73" s="2"/>
      <c r="RCB73" s="2"/>
      <c r="RCC73" s="2"/>
      <c r="RCD73" s="2"/>
      <c r="RCE73" s="2"/>
      <c r="RCF73" s="2"/>
      <c r="RCG73" s="2"/>
      <c r="RCH73" s="2"/>
      <c r="RCI73" s="2"/>
      <c r="RCJ73" s="2"/>
      <c r="RCK73" s="2"/>
      <c r="RCL73" s="2"/>
      <c r="RCM73" s="2"/>
      <c r="RCN73" s="2"/>
      <c r="RCO73" s="2"/>
      <c r="RCP73" s="2"/>
      <c r="RCQ73" s="2"/>
      <c r="RCR73" s="2"/>
      <c r="RCS73" s="2"/>
      <c r="RCT73" s="2"/>
      <c r="RCU73" s="2"/>
      <c r="RCV73" s="2"/>
      <c r="RCW73" s="2"/>
      <c r="RCX73" s="2"/>
      <c r="RCY73" s="2"/>
      <c r="RCZ73" s="2"/>
      <c r="RDA73" s="2"/>
      <c r="RDB73" s="2"/>
      <c r="RDC73" s="2"/>
      <c r="RDD73" s="2"/>
      <c r="RDE73" s="2"/>
      <c r="RDF73" s="2"/>
      <c r="RDG73" s="2"/>
      <c r="RDH73" s="2"/>
      <c r="RDI73" s="2"/>
      <c r="RDJ73" s="2"/>
      <c r="RDK73" s="2"/>
      <c r="RDL73" s="2"/>
      <c r="RDM73" s="2"/>
      <c r="RDN73" s="2"/>
      <c r="RDO73" s="2"/>
      <c r="RDP73" s="2"/>
      <c r="RDQ73" s="2"/>
      <c r="RDR73" s="2"/>
      <c r="RDS73" s="2"/>
      <c r="RDT73" s="2"/>
      <c r="RDU73" s="2"/>
      <c r="RDV73" s="2"/>
      <c r="RDW73" s="2"/>
      <c r="RDX73" s="2"/>
      <c r="RDY73" s="2"/>
      <c r="RDZ73" s="2"/>
      <c r="REA73" s="2"/>
      <c r="REB73" s="2"/>
      <c r="REC73" s="2"/>
      <c r="RED73" s="2"/>
      <c r="REE73" s="2"/>
      <c r="REF73" s="2"/>
      <c r="REG73" s="2"/>
      <c r="REH73" s="2"/>
      <c r="REI73" s="2"/>
      <c r="REJ73" s="2"/>
      <c r="REK73" s="2"/>
      <c r="REL73" s="2"/>
      <c r="REM73" s="2"/>
      <c r="REN73" s="2"/>
      <c r="REO73" s="2"/>
      <c r="REP73" s="2"/>
      <c r="REQ73" s="2"/>
      <c r="RER73" s="2"/>
      <c r="RES73" s="2"/>
      <c r="RET73" s="2"/>
      <c r="REU73" s="2"/>
      <c r="REV73" s="2"/>
      <c r="REW73" s="2"/>
      <c r="REX73" s="2"/>
      <c r="REY73" s="2"/>
      <c r="REZ73" s="2"/>
      <c r="RFA73" s="2"/>
      <c r="RFB73" s="2"/>
      <c r="RFC73" s="2"/>
      <c r="RFD73" s="2"/>
      <c r="RFE73" s="2"/>
      <c r="RFF73" s="2"/>
      <c r="RFG73" s="2"/>
      <c r="RFH73" s="2"/>
      <c r="RFI73" s="2"/>
      <c r="RFJ73" s="2"/>
      <c r="RFK73" s="2"/>
      <c r="RFL73" s="2"/>
      <c r="RFM73" s="2"/>
      <c r="RFN73" s="2"/>
      <c r="RFO73" s="2"/>
      <c r="RFP73" s="2"/>
      <c r="RFQ73" s="2"/>
      <c r="RFR73" s="2"/>
      <c r="RFS73" s="2"/>
      <c r="RFT73" s="2"/>
      <c r="RFU73" s="2"/>
      <c r="RFV73" s="2"/>
      <c r="RFW73" s="2"/>
      <c r="RFX73" s="2"/>
      <c r="RFY73" s="2"/>
      <c r="RFZ73" s="2"/>
      <c r="RGA73" s="2"/>
      <c r="RGB73" s="2"/>
      <c r="RGC73" s="2"/>
      <c r="RGD73" s="2"/>
      <c r="RGE73" s="2"/>
      <c r="RGF73" s="2"/>
      <c r="RGG73" s="2"/>
      <c r="RGH73" s="2"/>
      <c r="RGI73" s="2"/>
      <c r="RGJ73" s="2"/>
      <c r="RGK73" s="2"/>
      <c r="RGL73" s="2"/>
      <c r="RGM73" s="2"/>
      <c r="RGN73" s="2"/>
      <c r="RGO73" s="2"/>
      <c r="RGP73" s="2"/>
      <c r="RGQ73" s="2"/>
      <c r="RGR73" s="2"/>
      <c r="RGS73" s="2"/>
      <c r="RGT73" s="2"/>
      <c r="RGU73" s="2"/>
      <c r="RGV73" s="2"/>
      <c r="RGW73" s="2"/>
      <c r="RGX73" s="2"/>
      <c r="RGY73" s="2"/>
      <c r="RGZ73" s="2"/>
      <c r="RHA73" s="2"/>
      <c r="RHB73" s="2"/>
      <c r="RHC73" s="2"/>
      <c r="RHD73" s="2"/>
      <c r="RHE73" s="2"/>
      <c r="RHF73" s="2"/>
      <c r="RHG73" s="2"/>
      <c r="RHH73" s="2"/>
      <c r="RHI73" s="2"/>
      <c r="RHJ73" s="2"/>
      <c r="RHK73" s="2"/>
      <c r="RHL73" s="2"/>
      <c r="RHM73" s="2"/>
      <c r="RHN73" s="2"/>
      <c r="RHO73" s="2"/>
      <c r="RHP73" s="2"/>
      <c r="RHQ73" s="2"/>
      <c r="RHR73" s="2"/>
      <c r="RHS73" s="2"/>
      <c r="RHT73" s="2"/>
      <c r="RHU73" s="2"/>
      <c r="RHV73" s="2"/>
      <c r="RHW73" s="2"/>
      <c r="RHX73" s="2"/>
      <c r="RHY73" s="2"/>
      <c r="RHZ73" s="2"/>
      <c r="RIA73" s="2"/>
      <c r="RIB73" s="2"/>
      <c r="RIC73" s="2"/>
      <c r="RID73" s="2"/>
      <c r="RIE73" s="2"/>
      <c r="RIF73" s="2"/>
      <c r="RIG73" s="2"/>
      <c r="RIH73" s="2"/>
      <c r="RII73" s="2"/>
      <c r="RIJ73" s="2"/>
      <c r="RIK73" s="2"/>
      <c r="RIL73" s="2"/>
      <c r="RIM73" s="2"/>
      <c r="RIN73" s="2"/>
      <c r="RIO73" s="2"/>
      <c r="RIP73" s="2"/>
      <c r="RIQ73" s="2"/>
      <c r="RIR73" s="2"/>
      <c r="RIS73" s="2"/>
      <c r="RIT73" s="2"/>
      <c r="RIU73" s="2"/>
      <c r="RIV73" s="2"/>
      <c r="RIW73" s="2"/>
      <c r="RIX73" s="2"/>
      <c r="RIY73" s="2"/>
      <c r="RIZ73" s="2"/>
      <c r="RJA73" s="2"/>
      <c r="RJB73" s="2"/>
      <c r="RJC73" s="2"/>
      <c r="RJD73" s="2"/>
      <c r="RJE73" s="2"/>
      <c r="RJF73" s="2"/>
      <c r="RJG73" s="2"/>
      <c r="RJH73" s="2"/>
      <c r="RJI73" s="2"/>
      <c r="RJJ73" s="2"/>
      <c r="RJK73" s="2"/>
      <c r="RJL73" s="2"/>
      <c r="RJM73" s="2"/>
      <c r="RJN73" s="2"/>
      <c r="RJO73" s="2"/>
      <c r="RJP73" s="2"/>
      <c r="RJQ73" s="2"/>
      <c r="RJR73" s="2"/>
      <c r="RJS73" s="2"/>
      <c r="RJT73" s="2"/>
      <c r="RJU73" s="2"/>
      <c r="RJV73" s="2"/>
      <c r="RJW73" s="2"/>
      <c r="RJX73" s="2"/>
      <c r="RJY73" s="2"/>
      <c r="RJZ73" s="2"/>
      <c r="RKA73" s="2"/>
      <c r="RKB73" s="2"/>
      <c r="RKC73" s="2"/>
      <c r="RKD73" s="2"/>
      <c r="RKE73" s="2"/>
      <c r="RKF73" s="2"/>
      <c r="RKG73" s="2"/>
      <c r="RKH73" s="2"/>
      <c r="RKI73" s="2"/>
      <c r="RKJ73" s="2"/>
      <c r="RKK73" s="2"/>
      <c r="RKL73" s="2"/>
      <c r="RKM73" s="2"/>
      <c r="RKN73" s="2"/>
      <c r="RKO73" s="2"/>
      <c r="RKP73" s="2"/>
      <c r="RKQ73" s="2"/>
      <c r="RKR73" s="2"/>
      <c r="RKS73" s="2"/>
      <c r="RKT73" s="2"/>
      <c r="RKU73" s="2"/>
      <c r="RKV73" s="2"/>
      <c r="RKW73" s="2"/>
      <c r="RKX73" s="2"/>
      <c r="RKY73" s="2"/>
      <c r="RKZ73" s="2"/>
      <c r="RLA73" s="2"/>
      <c r="RLB73" s="2"/>
      <c r="RLC73" s="2"/>
      <c r="RLD73" s="2"/>
      <c r="RLE73" s="2"/>
      <c r="RLF73" s="2"/>
      <c r="RLG73" s="2"/>
      <c r="RLH73" s="2"/>
      <c r="RLI73" s="2"/>
      <c r="RLJ73" s="2"/>
      <c r="RLK73" s="2"/>
      <c r="RLL73" s="2"/>
      <c r="RLM73" s="2"/>
      <c r="RLN73" s="2"/>
      <c r="RLO73" s="2"/>
      <c r="RLP73" s="2"/>
      <c r="RLQ73" s="2"/>
      <c r="RLR73" s="2"/>
      <c r="RLS73" s="2"/>
      <c r="RLT73" s="2"/>
      <c r="RLU73" s="2"/>
      <c r="RLV73" s="2"/>
      <c r="RLW73" s="2"/>
      <c r="RLX73" s="2"/>
      <c r="RLY73" s="2"/>
      <c r="RLZ73" s="2"/>
      <c r="RMA73" s="2"/>
      <c r="RMB73" s="2"/>
      <c r="RMC73" s="2"/>
      <c r="RMD73" s="2"/>
      <c r="RME73" s="2"/>
      <c r="RMF73" s="2"/>
      <c r="RMG73" s="2"/>
      <c r="RMH73" s="2"/>
      <c r="RMI73" s="2"/>
      <c r="RMJ73" s="2"/>
      <c r="RMK73" s="2"/>
      <c r="RML73" s="2"/>
      <c r="RMM73" s="2"/>
      <c r="RMN73" s="2"/>
      <c r="RMO73" s="2"/>
      <c r="RMP73" s="2"/>
      <c r="RMQ73" s="2"/>
      <c r="RMR73" s="2"/>
      <c r="RMS73" s="2"/>
      <c r="RMT73" s="2"/>
      <c r="RMU73" s="2"/>
      <c r="RMV73" s="2"/>
      <c r="RMW73" s="2"/>
      <c r="RMX73" s="2"/>
      <c r="RMY73" s="2"/>
      <c r="RMZ73" s="2"/>
      <c r="RNA73" s="2"/>
      <c r="RNB73" s="2"/>
      <c r="RNC73" s="2"/>
      <c r="RND73" s="2"/>
      <c r="RNE73" s="2"/>
      <c r="RNF73" s="2"/>
      <c r="RNG73" s="2"/>
      <c r="RNH73" s="2"/>
      <c r="RNI73" s="2"/>
      <c r="RNJ73" s="2"/>
      <c r="RNK73" s="2"/>
      <c r="RNL73" s="2"/>
      <c r="RNM73" s="2"/>
      <c r="RNN73" s="2"/>
      <c r="RNO73" s="2"/>
      <c r="RNP73" s="2"/>
      <c r="RNQ73" s="2"/>
      <c r="RNR73" s="2"/>
      <c r="RNS73" s="2"/>
      <c r="RNT73" s="2"/>
      <c r="RNU73" s="2"/>
      <c r="RNV73" s="2"/>
      <c r="RNW73" s="2"/>
      <c r="RNX73" s="2"/>
      <c r="RNY73" s="2"/>
      <c r="RNZ73" s="2"/>
      <c r="ROA73" s="2"/>
      <c r="ROB73" s="2"/>
      <c r="ROC73" s="2"/>
      <c r="ROD73" s="2"/>
      <c r="ROE73" s="2"/>
      <c r="ROF73" s="2"/>
      <c r="ROG73" s="2"/>
      <c r="ROH73" s="2"/>
      <c r="ROI73" s="2"/>
      <c r="ROJ73" s="2"/>
      <c r="ROK73" s="2"/>
      <c r="ROL73" s="2"/>
      <c r="ROM73" s="2"/>
      <c r="RON73" s="2"/>
      <c r="ROO73" s="2"/>
      <c r="ROP73" s="2"/>
      <c r="ROQ73" s="2"/>
      <c r="ROR73" s="2"/>
      <c r="ROS73" s="2"/>
      <c r="ROT73" s="2"/>
      <c r="ROU73" s="2"/>
      <c r="ROV73" s="2"/>
      <c r="ROW73" s="2"/>
      <c r="ROX73" s="2"/>
      <c r="ROY73" s="2"/>
      <c r="ROZ73" s="2"/>
      <c r="RPA73" s="2"/>
      <c r="RPB73" s="2"/>
      <c r="RPC73" s="2"/>
      <c r="RPD73" s="2"/>
      <c r="RPE73" s="2"/>
      <c r="RPF73" s="2"/>
      <c r="RPG73" s="2"/>
      <c r="RPH73" s="2"/>
      <c r="RPI73" s="2"/>
      <c r="RPJ73" s="2"/>
      <c r="RPK73" s="2"/>
      <c r="RPL73" s="2"/>
      <c r="RPM73" s="2"/>
      <c r="RPN73" s="2"/>
      <c r="RPO73" s="2"/>
      <c r="RPP73" s="2"/>
      <c r="RPQ73" s="2"/>
      <c r="RPR73" s="2"/>
      <c r="RPS73" s="2"/>
      <c r="RPT73" s="2"/>
      <c r="RPU73" s="2"/>
      <c r="RPV73" s="2"/>
      <c r="RPW73" s="2"/>
      <c r="RPX73" s="2"/>
      <c r="RPY73" s="2"/>
      <c r="RPZ73" s="2"/>
      <c r="RQA73" s="2"/>
      <c r="RQB73" s="2"/>
      <c r="RQC73" s="2"/>
      <c r="RQD73" s="2"/>
      <c r="RQE73" s="2"/>
      <c r="RQF73" s="2"/>
      <c r="RQG73" s="2"/>
      <c r="RQH73" s="2"/>
      <c r="RQI73" s="2"/>
      <c r="RQJ73" s="2"/>
      <c r="RQK73" s="2"/>
      <c r="RQL73" s="2"/>
      <c r="RQM73" s="2"/>
      <c r="RQN73" s="2"/>
      <c r="RQO73" s="2"/>
      <c r="RQP73" s="2"/>
      <c r="RQQ73" s="2"/>
      <c r="RQR73" s="2"/>
      <c r="RQS73" s="2"/>
      <c r="RQT73" s="2"/>
      <c r="RQU73" s="2"/>
      <c r="RQV73" s="2"/>
      <c r="RQW73" s="2"/>
      <c r="RQX73" s="2"/>
      <c r="RQY73" s="2"/>
      <c r="RQZ73" s="2"/>
      <c r="RRA73" s="2"/>
      <c r="RRB73" s="2"/>
      <c r="RRC73" s="2"/>
      <c r="RRD73" s="2"/>
      <c r="RRE73" s="2"/>
      <c r="RRF73" s="2"/>
      <c r="RRG73" s="2"/>
      <c r="RRH73" s="2"/>
      <c r="RRI73" s="2"/>
      <c r="RRJ73" s="2"/>
      <c r="RRK73" s="2"/>
      <c r="RRL73" s="2"/>
      <c r="RRM73" s="2"/>
      <c r="RRN73" s="2"/>
      <c r="RRO73" s="2"/>
      <c r="RRP73" s="2"/>
      <c r="RRQ73" s="2"/>
      <c r="RRR73" s="2"/>
      <c r="RRS73" s="2"/>
      <c r="RRT73" s="2"/>
      <c r="RRU73" s="2"/>
      <c r="RRV73" s="2"/>
      <c r="RRW73" s="2"/>
      <c r="RRX73" s="2"/>
      <c r="RRY73" s="2"/>
      <c r="RRZ73" s="2"/>
      <c r="RSA73" s="2"/>
      <c r="RSB73" s="2"/>
      <c r="RSC73" s="2"/>
      <c r="RSD73" s="2"/>
      <c r="RSE73" s="2"/>
      <c r="RSF73" s="2"/>
      <c r="RSG73" s="2"/>
      <c r="RSH73" s="2"/>
      <c r="RSI73" s="2"/>
      <c r="RSJ73" s="2"/>
      <c r="RSK73" s="2"/>
      <c r="RSL73" s="2"/>
      <c r="RSM73" s="2"/>
      <c r="RSN73" s="2"/>
      <c r="RSO73" s="2"/>
      <c r="RSP73" s="2"/>
      <c r="RSQ73" s="2"/>
      <c r="RSR73" s="2"/>
      <c r="RSS73" s="2"/>
      <c r="RST73" s="2"/>
      <c r="RSU73" s="2"/>
      <c r="RSV73" s="2"/>
      <c r="RSW73" s="2"/>
      <c r="RSX73" s="2"/>
      <c r="RSY73" s="2"/>
      <c r="RSZ73" s="2"/>
      <c r="RTA73" s="2"/>
      <c r="RTB73" s="2"/>
      <c r="RTC73" s="2"/>
      <c r="RTD73" s="2"/>
      <c r="RTE73" s="2"/>
      <c r="RTF73" s="2"/>
      <c r="RTG73" s="2"/>
      <c r="RTH73" s="2"/>
      <c r="RTI73" s="2"/>
      <c r="RTJ73" s="2"/>
      <c r="RTK73" s="2"/>
      <c r="RTL73" s="2"/>
      <c r="RTM73" s="2"/>
      <c r="RTN73" s="2"/>
      <c r="RTO73" s="2"/>
      <c r="RTP73" s="2"/>
      <c r="RTQ73" s="2"/>
      <c r="RTR73" s="2"/>
      <c r="RTS73" s="2"/>
      <c r="RTT73" s="2"/>
      <c r="RTU73" s="2"/>
      <c r="RTV73" s="2"/>
      <c r="RTW73" s="2"/>
      <c r="RTX73" s="2"/>
      <c r="RTY73" s="2"/>
      <c r="RTZ73" s="2"/>
      <c r="RUA73" s="2"/>
      <c r="RUB73" s="2"/>
      <c r="RUC73" s="2"/>
      <c r="RUD73" s="2"/>
      <c r="RUE73" s="2"/>
      <c r="RUF73" s="2"/>
      <c r="RUG73" s="2"/>
      <c r="RUH73" s="2"/>
      <c r="RUI73" s="2"/>
      <c r="RUJ73" s="2"/>
      <c r="RUK73" s="2"/>
      <c r="RUL73" s="2"/>
      <c r="RUM73" s="2"/>
      <c r="RUN73" s="2"/>
      <c r="RUO73" s="2"/>
      <c r="RUP73" s="2"/>
      <c r="RUQ73" s="2"/>
      <c r="RUR73" s="2"/>
      <c r="RUS73" s="2"/>
      <c r="RUT73" s="2"/>
      <c r="RUU73" s="2"/>
      <c r="RUV73" s="2"/>
      <c r="RUW73" s="2"/>
      <c r="RUX73" s="2"/>
      <c r="RUY73" s="2"/>
      <c r="RUZ73" s="2"/>
      <c r="RVA73" s="2"/>
      <c r="RVB73" s="2"/>
      <c r="RVC73" s="2"/>
      <c r="RVD73" s="2"/>
      <c r="RVE73" s="2"/>
      <c r="RVF73" s="2"/>
      <c r="RVG73" s="2"/>
      <c r="RVH73" s="2"/>
      <c r="RVI73" s="2"/>
      <c r="RVJ73" s="2"/>
      <c r="RVK73" s="2"/>
      <c r="RVL73" s="2"/>
      <c r="RVM73" s="2"/>
      <c r="RVN73" s="2"/>
      <c r="RVO73" s="2"/>
      <c r="RVP73" s="2"/>
      <c r="RVQ73" s="2"/>
      <c r="RVR73" s="2"/>
      <c r="RVS73" s="2"/>
      <c r="RVT73" s="2"/>
      <c r="RVU73" s="2"/>
      <c r="RVV73" s="2"/>
      <c r="RVW73" s="2"/>
      <c r="RVX73" s="2"/>
      <c r="RVY73" s="2"/>
      <c r="RVZ73" s="2"/>
      <c r="RWA73" s="2"/>
      <c r="RWB73" s="2"/>
      <c r="RWC73" s="2"/>
      <c r="RWD73" s="2"/>
      <c r="RWE73" s="2"/>
      <c r="RWF73" s="2"/>
      <c r="RWG73" s="2"/>
      <c r="RWH73" s="2"/>
      <c r="RWI73" s="2"/>
      <c r="RWJ73" s="2"/>
      <c r="RWK73" s="2"/>
      <c r="RWL73" s="2"/>
      <c r="RWM73" s="2"/>
      <c r="RWN73" s="2"/>
      <c r="RWO73" s="2"/>
      <c r="RWP73" s="2"/>
      <c r="RWQ73" s="2"/>
      <c r="RWR73" s="2"/>
      <c r="RWS73" s="2"/>
      <c r="RWT73" s="2"/>
      <c r="RWU73" s="2"/>
      <c r="RWV73" s="2"/>
      <c r="RWW73" s="2"/>
      <c r="RWX73" s="2"/>
      <c r="RWY73" s="2"/>
      <c r="RWZ73" s="2"/>
      <c r="RXA73" s="2"/>
      <c r="RXB73" s="2"/>
      <c r="RXC73" s="2"/>
      <c r="RXD73" s="2"/>
      <c r="RXE73" s="2"/>
      <c r="RXF73" s="2"/>
      <c r="RXG73" s="2"/>
      <c r="RXH73" s="2"/>
      <c r="RXI73" s="2"/>
      <c r="RXJ73" s="2"/>
      <c r="RXK73" s="2"/>
      <c r="RXL73" s="2"/>
      <c r="RXM73" s="2"/>
      <c r="RXN73" s="2"/>
      <c r="RXO73" s="2"/>
      <c r="RXP73" s="2"/>
      <c r="RXQ73" s="2"/>
      <c r="RXR73" s="2"/>
      <c r="RXS73" s="2"/>
      <c r="RXT73" s="2"/>
      <c r="RXU73" s="2"/>
      <c r="RXV73" s="2"/>
      <c r="RXW73" s="2"/>
      <c r="RXX73" s="2"/>
      <c r="RXY73" s="2"/>
      <c r="RXZ73" s="2"/>
      <c r="RYA73" s="2"/>
      <c r="RYB73" s="2"/>
      <c r="RYC73" s="2"/>
      <c r="RYD73" s="2"/>
      <c r="RYE73" s="2"/>
      <c r="RYF73" s="2"/>
      <c r="RYG73" s="2"/>
      <c r="RYH73" s="2"/>
      <c r="RYI73" s="2"/>
      <c r="RYJ73" s="2"/>
      <c r="RYK73" s="2"/>
      <c r="RYL73" s="2"/>
      <c r="RYM73" s="2"/>
      <c r="RYN73" s="2"/>
      <c r="RYO73" s="2"/>
      <c r="RYP73" s="2"/>
      <c r="RYQ73" s="2"/>
      <c r="RYR73" s="2"/>
      <c r="RYS73" s="2"/>
      <c r="RYT73" s="2"/>
      <c r="RYU73" s="2"/>
      <c r="RYV73" s="2"/>
      <c r="RYW73" s="2"/>
      <c r="RYX73" s="2"/>
      <c r="RYY73" s="2"/>
      <c r="RYZ73" s="2"/>
      <c r="RZA73" s="2"/>
      <c r="RZB73" s="2"/>
      <c r="RZC73" s="2"/>
      <c r="RZD73" s="2"/>
      <c r="RZE73" s="2"/>
      <c r="RZF73" s="2"/>
      <c r="RZG73" s="2"/>
      <c r="RZH73" s="2"/>
      <c r="RZI73" s="2"/>
      <c r="RZJ73" s="2"/>
      <c r="RZK73" s="2"/>
      <c r="RZL73" s="2"/>
      <c r="RZM73" s="2"/>
      <c r="RZN73" s="2"/>
      <c r="RZO73" s="2"/>
      <c r="RZP73" s="2"/>
      <c r="RZQ73" s="2"/>
      <c r="RZR73" s="2"/>
      <c r="RZS73" s="2"/>
      <c r="RZT73" s="2"/>
      <c r="RZU73" s="2"/>
      <c r="RZV73" s="2"/>
      <c r="RZW73" s="2"/>
      <c r="RZX73" s="2"/>
      <c r="RZY73" s="2"/>
      <c r="RZZ73" s="2"/>
      <c r="SAA73" s="2"/>
      <c r="SAB73" s="2"/>
      <c r="SAC73" s="2"/>
      <c r="SAD73" s="2"/>
      <c r="SAE73" s="2"/>
      <c r="SAF73" s="2"/>
      <c r="SAG73" s="2"/>
      <c r="SAH73" s="2"/>
      <c r="SAI73" s="2"/>
      <c r="SAJ73" s="2"/>
      <c r="SAK73" s="2"/>
      <c r="SAL73" s="2"/>
      <c r="SAM73" s="2"/>
      <c r="SAN73" s="2"/>
      <c r="SAO73" s="2"/>
      <c r="SAP73" s="2"/>
      <c r="SAQ73" s="2"/>
      <c r="SAR73" s="2"/>
      <c r="SAS73" s="2"/>
      <c r="SAT73" s="2"/>
      <c r="SAU73" s="2"/>
      <c r="SAV73" s="2"/>
      <c r="SAW73" s="2"/>
      <c r="SAX73" s="2"/>
      <c r="SAY73" s="2"/>
      <c r="SAZ73" s="2"/>
      <c r="SBA73" s="2"/>
      <c r="SBB73" s="2"/>
      <c r="SBC73" s="2"/>
      <c r="SBD73" s="2"/>
      <c r="SBE73" s="2"/>
      <c r="SBF73" s="2"/>
      <c r="SBG73" s="2"/>
      <c r="SBH73" s="2"/>
      <c r="SBI73" s="2"/>
      <c r="SBJ73" s="2"/>
      <c r="SBK73" s="2"/>
      <c r="SBL73" s="2"/>
      <c r="SBM73" s="2"/>
      <c r="SBN73" s="2"/>
      <c r="SBO73" s="2"/>
      <c r="SBP73" s="2"/>
      <c r="SBQ73" s="2"/>
      <c r="SBR73" s="2"/>
      <c r="SBS73" s="2"/>
      <c r="SBT73" s="2"/>
      <c r="SBU73" s="2"/>
      <c r="SBV73" s="2"/>
      <c r="SBW73" s="2"/>
      <c r="SBX73" s="2"/>
      <c r="SBY73" s="2"/>
      <c r="SBZ73" s="2"/>
      <c r="SCA73" s="2"/>
      <c r="SCB73" s="2"/>
      <c r="SCC73" s="2"/>
      <c r="SCD73" s="2"/>
      <c r="SCE73" s="2"/>
      <c r="SCF73" s="2"/>
      <c r="SCG73" s="2"/>
      <c r="SCH73" s="2"/>
      <c r="SCI73" s="2"/>
      <c r="SCJ73" s="2"/>
      <c r="SCK73" s="2"/>
      <c r="SCL73" s="2"/>
      <c r="SCM73" s="2"/>
      <c r="SCN73" s="2"/>
      <c r="SCO73" s="2"/>
      <c r="SCP73" s="2"/>
      <c r="SCQ73" s="2"/>
      <c r="SCR73" s="2"/>
      <c r="SCS73" s="2"/>
      <c r="SCT73" s="2"/>
      <c r="SCU73" s="2"/>
      <c r="SCV73" s="2"/>
      <c r="SCW73" s="2"/>
      <c r="SCX73" s="2"/>
      <c r="SCY73" s="2"/>
      <c r="SCZ73" s="2"/>
      <c r="SDA73" s="2"/>
      <c r="SDB73" s="2"/>
      <c r="SDC73" s="2"/>
      <c r="SDD73" s="2"/>
      <c r="SDE73" s="2"/>
      <c r="SDF73" s="2"/>
      <c r="SDG73" s="2"/>
      <c r="SDH73" s="2"/>
      <c r="SDI73" s="2"/>
      <c r="SDJ73" s="2"/>
      <c r="SDK73" s="2"/>
      <c r="SDL73" s="2"/>
      <c r="SDM73" s="2"/>
      <c r="SDN73" s="2"/>
      <c r="SDO73" s="2"/>
      <c r="SDP73" s="2"/>
      <c r="SDQ73" s="2"/>
      <c r="SDR73" s="2"/>
      <c r="SDS73" s="2"/>
      <c r="SDT73" s="2"/>
      <c r="SDU73" s="2"/>
      <c r="SDV73" s="2"/>
      <c r="SDW73" s="2"/>
      <c r="SDX73" s="2"/>
      <c r="SDY73" s="2"/>
      <c r="SDZ73" s="2"/>
      <c r="SEA73" s="2"/>
      <c r="SEB73" s="2"/>
      <c r="SEC73" s="2"/>
      <c r="SED73" s="2"/>
      <c r="SEE73" s="2"/>
      <c r="SEF73" s="2"/>
      <c r="SEG73" s="2"/>
      <c r="SEH73" s="2"/>
      <c r="SEI73" s="2"/>
      <c r="SEJ73" s="2"/>
      <c r="SEK73" s="2"/>
      <c r="SEL73" s="2"/>
      <c r="SEM73" s="2"/>
      <c r="SEN73" s="2"/>
      <c r="SEO73" s="2"/>
      <c r="SEP73" s="2"/>
      <c r="SEQ73" s="2"/>
      <c r="SER73" s="2"/>
      <c r="SES73" s="2"/>
      <c r="SET73" s="2"/>
      <c r="SEU73" s="2"/>
      <c r="SEV73" s="2"/>
      <c r="SEW73" s="2"/>
      <c r="SEX73" s="2"/>
      <c r="SEY73" s="2"/>
      <c r="SEZ73" s="2"/>
      <c r="SFA73" s="2"/>
      <c r="SFB73" s="2"/>
      <c r="SFC73" s="2"/>
      <c r="SFD73" s="2"/>
      <c r="SFE73" s="2"/>
      <c r="SFF73" s="2"/>
      <c r="SFG73" s="2"/>
      <c r="SFH73" s="2"/>
      <c r="SFI73" s="2"/>
      <c r="SFJ73" s="2"/>
      <c r="SFK73" s="2"/>
      <c r="SFL73" s="2"/>
      <c r="SFM73" s="2"/>
      <c r="SFN73" s="2"/>
      <c r="SFO73" s="2"/>
      <c r="SFP73" s="2"/>
      <c r="SFQ73" s="2"/>
      <c r="SFR73" s="2"/>
      <c r="SFS73" s="2"/>
      <c r="SFT73" s="2"/>
      <c r="SFU73" s="2"/>
      <c r="SFV73" s="2"/>
      <c r="SFW73" s="2"/>
      <c r="SFX73" s="2"/>
      <c r="SFY73" s="2"/>
      <c r="SFZ73" s="2"/>
      <c r="SGA73" s="2"/>
      <c r="SGB73" s="2"/>
      <c r="SGC73" s="2"/>
      <c r="SGD73" s="2"/>
      <c r="SGE73" s="2"/>
      <c r="SGF73" s="2"/>
      <c r="SGG73" s="2"/>
      <c r="SGH73" s="2"/>
      <c r="SGI73" s="2"/>
      <c r="SGJ73" s="2"/>
      <c r="SGK73" s="2"/>
      <c r="SGL73" s="2"/>
      <c r="SGM73" s="2"/>
      <c r="SGN73" s="2"/>
      <c r="SGO73" s="2"/>
      <c r="SGP73" s="2"/>
      <c r="SGQ73" s="2"/>
      <c r="SGR73" s="2"/>
      <c r="SGS73" s="2"/>
      <c r="SGT73" s="2"/>
      <c r="SGU73" s="2"/>
      <c r="SGV73" s="2"/>
      <c r="SGW73" s="2"/>
      <c r="SGX73" s="2"/>
      <c r="SGY73" s="2"/>
      <c r="SGZ73" s="2"/>
      <c r="SHA73" s="2"/>
      <c r="SHB73" s="2"/>
      <c r="SHC73" s="2"/>
      <c r="SHD73" s="2"/>
      <c r="SHE73" s="2"/>
      <c r="SHF73" s="2"/>
      <c r="SHG73" s="2"/>
      <c r="SHH73" s="2"/>
      <c r="SHI73" s="2"/>
      <c r="SHJ73" s="2"/>
      <c r="SHK73" s="2"/>
      <c r="SHL73" s="2"/>
      <c r="SHM73" s="2"/>
      <c r="SHN73" s="2"/>
      <c r="SHO73" s="2"/>
      <c r="SHP73" s="2"/>
      <c r="SHQ73" s="2"/>
      <c r="SHR73" s="2"/>
      <c r="SHS73" s="2"/>
      <c r="SHT73" s="2"/>
      <c r="SHU73" s="2"/>
      <c r="SHV73" s="2"/>
      <c r="SHW73" s="2"/>
      <c r="SHX73" s="2"/>
      <c r="SHY73" s="2"/>
      <c r="SHZ73" s="2"/>
      <c r="SIA73" s="2"/>
      <c r="SIB73" s="2"/>
      <c r="SIC73" s="2"/>
      <c r="SID73" s="2"/>
      <c r="SIE73" s="2"/>
      <c r="SIF73" s="2"/>
      <c r="SIG73" s="2"/>
      <c r="SIH73" s="2"/>
      <c r="SII73" s="2"/>
      <c r="SIJ73" s="2"/>
      <c r="SIK73" s="2"/>
      <c r="SIL73" s="2"/>
      <c r="SIM73" s="2"/>
      <c r="SIN73" s="2"/>
      <c r="SIO73" s="2"/>
      <c r="SIP73" s="2"/>
      <c r="SIQ73" s="2"/>
      <c r="SIR73" s="2"/>
      <c r="SIS73" s="2"/>
      <c r="SIT73" s="2"/>
      <c r="SIU73" s="2"/>
      <c r="SIV73" s="2"/>
      <c r="SIW73" s="2"/>
      <c r="SIX73" s="2"/>
      <c r="SIY73" s="2"/>
      <c r="SIZ73" s="2"/>
      <c r="SJA73" s="2"/>
      <c r="SJB73" s="2"/>
      <c r="SJC73" s="2"/>
      <c r="SJD73" s="2"/>
      <c r="SJE73" s="2"/>
      <c r="SJF73" s="2"/>
      <c r="SJG73" s="2"/>
      <c r="SJH73" s="2"/>
      <c r="SJI73" s="2"/>
      <c r="SJJ73" s="2"/>
      <c r="SJK73" s="2"/>
      <c r="SJL73" s="2"/>
      <c r="SJM73" s="2"/>
      <c r="SJN73" s="2"/>
      <c r="SJO73" s="2"/>
      <c r="SJP73" s="2"/>
      <c r="SJQ73" s="2"/>
      <c r="SJR73" s="2"/>
      <c r="SJS73" s="2"/>
      <c r="SJT73" s="2"/>
      <c r="SJU73" s="2"/>
      <c r="SJV73" s="2"/>
      <c r="SJW73" s="2"/>
      <c r="SJX73" s="2"/>
      <c r="SJY73" s="2"/>
      <c r="SJZ73" s="2"/>
      <c r="SKA73" s="2"/>
      <c r="SKB73" s="2"/>
      <c r="SKC73" s="2"/>
      <c r="SKD73" s="2"/>
      <c r="SKE73" s="2"/>
      <c r="SKF73" s="2"/>
      <c r="SKG73" s="2"/>
      <c r="SKH73" s="2"/>
      <c r="SKI73" s="2"/>
      <c r="SKJ73" s="2"/>
      <c r="SKK73" s="2"/>
      <c r="SKL73" s="2"/>
      <c r="SKM73" s="2"/>
      <c r="SKN73" s="2"/>
      <c r="SKO73" s="2"/>
      <c r="SKP73" s="2"/>
      <c r="SKQ73" s="2"/>
      <c r="SKR73" s="2"/>
      <c r="SKS73" s="2"/>
      <c r="SKT73" s="2"/>
      <c r="SKU73" s="2"/>
      <c r="SKV73" s="2"/>
      <c r="SKW73" s="2"/>
      <c r="SKX73" s="2"/>
      <c r="SKY73" s="2"/>
      <c r="SKZ73" s="2"/>
      <c r="SLA73" s="2"/>
      <c r="SLB73" s="2"/>
      <c r="SLC73" s="2"/>
      <c r="SLD73" s="2"/>
      <c r="SLE73" s="2"/>
      <c r="SLF73" s="2"/>
      <c r="SLG73" s="2"/>
      <c r="SLH73" s="2"/>
      <c r="SLI73" s="2"/>
      <c r="SLJ73" s="2"/>
      <c r="SLK73" s="2"/>
      <c r="SLL73" s="2"/>
      <c r="SLM73" s="2"/>
      <c r="SLN73" s="2"/>
      <c r="SLO73" s="2"/>
      <c r="SLP73" s="2"/>
      <c r="SLQ73" s="2"/>
      <c r="SLR73" s="2"/>
      <c r="SLS73" s="2"/>
      <c r="SLT73" s="2"/>
      <c r="SLU73" s="2"/>
      <c r="SLV73" s="2"/>
      <c r="SLW73" s="2"/>
      <c r="SLX73" s="2"/>
      <c r="SLY73" s="2"/>
      <c r="SLZ73" s="2"/>
      <c r="SMA73" s="2"/>
      <c r="SMB73" s="2"/>
      <c r="SMC73" s="2"/>
      <c r="SMD73" s="2"/>
      <c r="SME73" s="2"/>
      <c r="SMF73" s="2"/>
      <c r="SMG73" s="2"/>
      <c r="SMH73" s="2"/>
      <c r="SMI73" s="2"/>
      <c r="SMJ73" s="2"/>
      <c r="SMK73" s="2"/>
      <c r="SML73" s="2"/>
      <c r="SMM73" s="2"/>
      <c r="SMN73" s="2"/>
      <c r="SMO73" s="2"/>
      <c r="SMP73" s="2"/>
      <c r="SMQ73" s="2"/>
      <c r="SMR73" s="2"/>
      <c r="SMS73" s="2"/>
      <c r="SMT73" s="2"/>
      <c r="SMU73" s="2"/>
      <c r="SMV73" s="2"/>
      <c r="SMW73" s="2"/>
      <c r="SMX73" s="2"/>
      <c r="SMY73" s="2"/>
      <c r="SMZ73" s="2"/>
      <c r="SNA73" s="2"/>
      <c r="SNB73" s="2"/>
      <c r="SNC73" s="2"/>
      <c r="SND73" s="2"/>
      <c r="SNE73" s="2"/>
      <c r="SNF73" s="2"/>
      <c r="SNG73" s="2"/>
      <c r="SNH73" s="2"/>
      <c r="SNI73" s="2"/>
      <c r="SNJ73" s="2"/>
      <c r="SNK73" s="2"/>
      <c r="SNL73" s="2"/>
      <c r="SNM73" s="2"/>
      <c r="SNN73" s="2"/>
      <c r="SNO73" s="2"/>
      <c r="SNP73" s="2"/>
      <c r="SNQ73" s="2"/>
      <c r="SNR73" s="2"/>
      <c r="SNS73" s="2"/>
      <c r="SNT73" s="2"/>
      <c r="SNU73" s="2"/>
      <c r="SNV73" s="2"/>
      <c r="SNW73" s="2"/>
      <c r="SNX73" s="2"/>
      <c r="SNY73" s="2"/>
      <c r="SNZ73" s="2"/>
      <c r="SOA73" s="2"/>
      <c r="SOB73" s="2"/>
      <c r="SOC73" s="2"/>
      <c r="SOD73" s="2"/>
      <c r="SOE73" s="2"/>
      <c r="SOF73" s="2"/>
      <c r="SOG73" s="2"/>
      <c r="SOH73" s="2"/>
      <c r="SOI73" s="2"/>
      <c r="SOJ73" s="2"/>
      <c r="SOK73" s="2"/>
      <c r="SOL73" s="2"/>
      <c r="SOM73" s="2"/>
      <c r="SON73" s="2"/>
      <c r="SOO73" s="2"/>
      <c r="SOP73" s="2"/>
      <c r="SOQ73" s="2"/>
      <c r="SOR73" s="2"/>
      <c r="SOS73" s="2"/>
      <c r="SOT73" s="2"/>
      <c r="SOU73" s="2"/>
      <c r="SOV73" s="2"/>
      <c r="SOW73" s="2"/>
      <c r="SOX73" s="2"/>
      <c r="SOY73" s="2"/>
      <c r="SOZ73" s="2"/>
      <c r="SPA73" s="2"/>
      <c r="SPB73" s="2"/>
      <c r="SPC73" s="2"/>
      <c r="SPD73" s="2"/>
      <c r="SPE73" s="2"/>
      <c r="SPF73" s="2"/>
      <c r="SPG73" s="2"/>
      <c r="SPH73" s="2"/>
      <c r="SPI73" s="2"/>
      <c r="SPJ73" s="2"/>
      <c r="SPK73" s="2"/>
      <c r="SPL73" s="2"/>
      <c r="SPM73" s="2"/>
      <c r="SPN73" s="2"/>
      <c r="SPO73" s="2"/>
      <c r="SPP73" s="2"/>
      <c r="SPQ73" s="2"/>
      <c r="SPR73" s="2"/>
      <c r="SPS73" s="2"/>
      <c r="SPT73" s="2"/>
      <c r="SPU73" s="2"/>
      <c r="SPV73" s="2"/>
      <c r="SPW73" s="2"/>
      <c r="SPX73" s="2"/>
      <c r="SPY73" s="2"/>
      <c r="SPZ73" s="2"/>
      <c r="SQA73" s="2"/>
      <c r="SQB73" s="2"/>
      <c r="SQC73" s="2"/>
      <c r="SQD73" s="2"/>
      <c r="SQE73" s="2"/>
      <c r="SQF73" s="2"/>
      <c r="SQG73" s="2"/>
      <c r="SQH73" s="2"/>
      <c r="SQI73" s="2"/>
      <c r="SQJ73" s="2"/>
      <c r="SQK73" s="2"/>
      <c r="SQL73" s="2"/>
      <c r="SQM73" s="2"/>
      <c r="SQN73" s="2"/>
      <c r="SQO73" s="2"/>
      <c r="SQP73" s="2"/>
      <c r="SQQ73" s="2"/>
      <c r="SQR73" s="2"/>
      <c r="SQS73" s="2"/>
      <c r="SQT73" s="2"/>
      <c r="SQU73" s="2"/>
      <c r="SQV73" s="2"/>
      <c r="SQW73" s="2"/>
      <c r="SQX73" s="2"/>
      <c r="SQY73" s="2"/>
      <c r="SQZ73" s="2"/>
      <c r="SRA73" s="2"/>
      <c r="SRB73" s="2"/>
      <c r="SRC73" s="2"/>
      <c r="SRD73" s="2"/>
      <c r="SRE73" s="2"/>
      <c r="SRF73" s="2"/>
      <c r="SRG73" s="2"/>
      <c r="SRH73" s="2"/>
      <c r="SRI73" s="2"/>
      <c r="SRJ73" s="2"/>
      <c r="SRK73" s="2"/>
      <c r="SRL73" s="2"/>
      <c r="SRM73" s="2"/>
      <c r="SRN73" s="2"/>
      <c r="SRO73" s="2"/>
      <c r="SRP73" s="2"/>
      <c r="SRQ73" s="2"/>
      <c r="SRR73" s="2"/>
      <c r="SRS73" s="2"/>
      <c r="SRT73" s="2"/>
      <c r="SRU73" s="2"/>
      <c r="SRV73" s="2"/>
      <c r="SRW73" s="2"/>
      <c r="SRX73" s="2"/>
      <c r="SRY73" s="2"/>
      <c r="SRZ73" s="2"/>
      <c r="SSA73" s="2"/>
      <c r="SSB73" s="2"/>
      <c r="SSC73" s="2"/>
      <c r="SSD73" s="2"/>
      <c r="SSE73" s="2"/>
      <c r="SSF73" s="2"/>
      <c r="SSG73" s="2"/>
      <c r="SSH73" s="2"/>
      <c r="SSI73" s="2"/>
      <c r="SSJ73" s="2"/>
      <c r="SSK73" s="2"/>
      <c r="SSL73" s="2"/>
      <c r="SSM73" s="2"/>
      <c r="SSN73" s="2"/>
      <c r="SSO73" s="2"/>
      <c r="SSP73" s="2"/>
      <c r="SSQ73" s="2"/>
      <c r="SSR73" s="2"/>
      <c r="SSS73" s="2"/>
      <c r="SST73" s="2"/>
      <c r="SSU73" s="2"/>
      <c r="SSV73" s="2"/>
      <c r="SSW73" s="2"/>
      <c r="SSX73" s="2"/>
      <c r="SSY73" s="2"/>
      <c r="SSZ73" s="2"/>
      <c r="STA73" s="2"/>
      <c r="STB73" s="2"/>
      <c r="STC73" s="2"/>
      <c r="STD73" s="2"/>
      <c r="STE73" s="2"/>
      <c r="STF73" s="2"/>
      <c r="STG73" s="2"/>
      <c r="STH73" s="2"/>
      <c r="STI73" s="2"/>
      <c r="STJ73" s="2"/>
      <c r="STK73" s="2"/>
      <c r="STL73" s="2"/>
      <c r="STM73" s="2"/>
      <c r="STN73" s="2"/>
      <c r="STO73" s="2"/>
      <c r="STP73" s="2"/>
      <c r="STQ73" s="2"/>
      <c r="STR73" s="2"/>
      <c r="STS73" s="2"/>
      <c r="STT73" s="2"/>
      <c r="STU73" s="2"/>
      <c r="STV73" s="2"/>
      <c r="STW73" s="2"/>
      <c r="STX73" s="2"/>
      <c r="STY73" s="2"/>
      <c r="STZ73" s="2"/>
      <c r="SUA73" s="2"/>
      <c r="SUB73" s="2"/>
      <c r="SUC73" s="2"/>
      <c r="SUD73" s="2"/>
      <c r="SUE73" s="2"/>
      <c r="SUF73" s="2"/>
      <c r="SUG73" s="2"/>
      <c r="SUH73" s="2"/>
      <c r="SUI73" s="2"/>
      <c r="SUJ73" s="2"/>
      <c r="SUK73" s="2"/>
      <c r="SUL73" s="2"/>
      <c r="SUM73" s="2"/>
      <c r="SUN73" s="2"/>
      <c r="SUO73" s="2"/>
      <c r="SUP73" s="2"/>
      <c r="SUQ73" s="2"/>
      <c r="SUR73" s="2"/>
      <c r="SUS73" s="2"/>
      <c r="SUT73" s="2"/>
      <c r="SUU73" s="2"/>
      <c r="SUV73" s="2"/>
      <c r="SUW73" s="2"/>
      <c r="SUX73" s="2"/>
      <c r="SUY73" s="2"/>
      <c r="SUZ73" s="2"/>
      <c r="SVA73" s="2"/>
      <c r="SVB73" s="2"/>
      <c r="SVC73" s="2"/>
      <c r="SVD73" s="2"/>
      <c r="SVE73" s="2"/>
      <c r="SVF73" s="2"/>
      <c r="SVG73" s="2"/>
      <c r="SVH73" s="2"/>
      <c r="SVI73" s="2"/>
      <c r="SVJ73" s="2"/>
      <c r="SVK73" s="2"/>
      <c r="SVL73" s="2"/>
      <c r="SVM73" s="2"/>
      <c r="SVN73" s="2"/>
      <c r="SVO73" s="2"/>
      <c r="SVP73" s="2"/>
      <c r="SVQ73" s="2"/>
      <c r="SVR73" s="2"/>
      <c r="SVS73" s="2"/>
      <c r="SVT73" s="2"/>
      <c r="SVU73" s="2"/>
      <c r="SVV73" s="2"/>
      <c r="SVW73" s="2"/>
      <c r="SVX73" s="2"/>
      <c r="SVY73" s="2"/>
      <c r="SVZ73" s="2"/>
      <c r="SWA73" s="2"/>
      <c r="SWB73" s="2"/>
      <c r="SWC73" s="2"/>
      <c r="SWD73" s="2"/>
      <c r="SWE73" s="2"/>
      <c r="SWF73" s="2"/>
      <c r="SWG73" s="2"/>
      <c r="SWH73" s="2"/>
      <c r="SWI73" s="2"/>
      <c r="SWJ73" s="2"/>
      <c r="SWK73" s="2"/>
      <c r="SWL73" s="2"/>
      <c r="SWM73" s="2"/>
      <c r="SWN73" s="2"/>
      <c r="SWO73" s="2"/>
      <c r="SWP73" s="2"/>
      <c r="SWQ73" s="2"/>
      <c r="SWR73" s="2"/>
      <c r="SWS73" s="2"/>
      <c r="SWT73" s="2"/>
      <c r="SWU73" s="2"/>
      <c r="SWV73" s="2"/>
      <c r="SWW73" s="2"/>
      <c r="SWX73" s="2"/>
      <c r="SWY73" s="2"/>
      <c r="SWZ73" s="2"/>
      <c r="SXA73" s="2"/>
      <c r="SXB73" s="2"/>
      <c r="SXC73" s="2"/>
      <c r="SXD73" s="2"/>
      <c r="SXE73" s="2"/>
      <c r="SXF73" s="2"/>
      <c r="SXG73" s="2"/>
      <c r="SXH73" s="2"/>
      <c r="SXI73" s="2"/>
      <c r="SXJ73" s="2"/>
      <c r="SXK73" s="2"/>
      <c r="SXL73" s="2"/>
      <c r="SXM73" s="2"/>
      <c r="SXN73" s="2"/>
      <c r="SXO73" s="2"/>
      <c r="SXP73" s="2"/>
      <c r="SXQ73" s="2"/>
      <c r="SXR73" s="2"/>
      <c r="SXS73" s="2"/>
      <c r="SXT73" s="2"/>
      <c r="SXU73" s="2"/>
      <c r="SXV73" s="2"/>
      <c r="SXW73" s="2"/>
      <c r="SXX73" s="2"/>
      <c r="SXY73" s="2"/>
      <c r="SXZ73" s="2"/>
      <c r="SYA73" s="2"/>
      <c r="SYB73" s="2"/>
      <c r="SYC73" s="2"/>
      <c r="SYD73" s="2"/>
      <c r="SYE73" s="2"/>
      <c r="SYF73" s="2"/>
      <c r="SYG73" s="2"/>
      <c r="SYH73" s="2"/>
      <c r="SYI73" s="2"/>
      <c r="SYJ73" s="2"/>
      <c r="SYK73" s="2"/>
      <c r="SYL73" s="2"/>
      <c r="SYM73" s="2"/>
      <c r="SYN73" s="2"/>
      <c r="SYO73" s="2"/>
      <c r="SYP73" s="2"/>
      <c r="SYQ73" s="2"/>
      <c r="SYR73" s="2"/>
      <c r="SYS73" s="2"/>
      <c r="SYT73" s="2"/>
      <c r="SYU73" s="2"/>
      <c r="SYV73" s="2"/>
      <c r="SYW73" s="2"/>
      <c r="SYX73" s="2"/>
      <c r="SYY73" s="2"/>
      <c r="SYZ73" s="2"/>
      <c r="SZA73" s="2"/>
      <c r="SZB73" s="2"/>
      <c r="SZC73" s="2"/>
      <c r="SZD73" s="2"/>
      <c r="SZE73" s="2"/>
      <c r="SZF73" s="2"/>
      <c r="SZG73" s="2"/>
      <c r="SZH73" s="2"/>
      <c r="SZI73" s="2"/>
      <c r="SZJ73" s="2"/>
      <c r="SZK73" s="2"/>
      <c r="SZL73" s="2"/>
      <c r="SZM73" s="2"/>
      <c r="SZN73" s="2"/>
      <c r="SZO73" s="2"/>
      <c r="SZP73" s="2"/>
      <c r="SZQ73" s="2"/>
      <c r="SZR73" s="2"/>
      <c r="SZS73" s="2"/>
      <c r="SZT73" s="2"/>
      <c r="SZU73" s="2"/>
      <c r="SZV73" s="2"/>
      <c r="SZW73" s="2"/>
      <c r="SZX73" s="2"/>
      <c r="SZY73" s="2"/>
      <c r="SZZ73" s="2"/>
      <c r="TAA73" s="2"/>
      <c r="TAB73" s="2"/>
      <c r="TAC73" s="2"/>
      <c r="TAD73" s="2"/>
      <c r="TAE73" s="2"/>
      <c r="TAF73" s="2"/>
      <c r="TAG73" s="2"/>
      <c r="TAH73" s="2"/>
      <c r="TAI73" s="2"/>
      <c r="TAJ73" s="2"/>
      <c r="TAK73" s="2"/>
      <c r="TAL73" s="2"/>
      <c r="TAM73" s="2"/>
      <c r="TAN73" s="2"/>
      <c r="TAO73" s="2"/>
      <c r="TAP73" s="2"/>
      <c r="TAQ73" s="2"/>
      <c r="TAR73" s="2"/>
      <c r="TAS73" s="2"/>
      <c r="TAT73" s="2"/>
      <c r="TAU73" s="2"/>
      <c r="TAV73" s="2"/>
      <c r="TAW73" s="2"/>
      <c r="TAX73" s="2"/>
      <c r="TAY73" s="2"/>
      <c r="TAZ73" s="2"/>
      <c r="TBA73" s="2"/>
      <c r="TBB73" s="2"/>
      <c r="TBC73" s="2"/>
      <c r="TBD73" s="2"/>
      <c r="TBE73" s="2"/>
      <c r="TBF73" s="2"/>
      <c r="TBG73" s="2"/>
      <c r="TBH73" s="2"/>
      <c r="TBI73" s="2"/>
      <c r="TBJ73" s="2"/>
      <c r="TBK73" s="2"/>
      <c r="TBL73" s="2"/>
      <c r="TBM73" s="2"/>
      <c r="TBN73" s="2"/>
      <c r="TBO73" s="2"/>
      <c r="TBP73" s="2"/>
      <c r="TBQ73" s="2"/>
      <c r="TBR73" s="2"/>
      <c r="TBS73" s="2"/>
      <c r="TBT73" s="2"/>
      <c r="TBU73" s="2"/>
      <c r="TBV73" s="2"/>
      <c r="TBW73" s="2"/>
      <c r="TBX73" s="2"/>
      <c r="TBY73" s="2"/>
      <c r="TBZ73" s="2"/>
      <c r="TCA73" s="2"/>
      <c r="TCB73" s="2"/>
      <c r="TCC73" s="2"/>
      <c r="TCD73" s="2"/>
      <c r="TCE73" s="2"/>
      <c r="TCF73" s="2"/>
      <c r="TCG73" s="2"/>
      <c r="TCH73" s="2"/>
      <c r="TCI73" s="2"/>
      <c r="TCJ73" s="2"/>
      <c r="TCK73" s="2"/>
      <c r="TCL73" s="2"/>
      <c r="TCM73" s="2"/>
      <c r="TCN73" s="2"/>
      <c r="TCO73" s="2"/>
      <c r="TCP73" s="2"/>
      <c r="TCQ73" s="2"/>
      <c r="TCR73" s="2"/>
      <c r="TCS73" s="2"/>
      <c r="TCT73" s="2"/>
      <c r="TCU73" s="2"/>
      <c r="TCV73" s="2"/>
      <c r="TCW73" s="2"/>
      <c r="TCX73" s="2"/>
      <c r="TCY73" s="2"/>
      <c r="TCZ73" s="2"/>
      <c r="TDA73" s="2"/>
      <c r="TDB73" s="2"/>
      <c r="TDC73" s="2"/>
      <c r="TDD73" s="2"/>
      <c r="TDE73" s="2"/>
      <c r="TDF73" s="2"/>
      <c r="TDG73" s="2"/>
      <c r="TDH73" s="2"/>
      <c r="TDI73" s="2"/>
      <c r="TDJ73" s="2"/>
      <c r="TDK73" s="2"/>
      <c r="TDL73" s="2"/>
      <c r="TDM73" s="2"/>
      <c r="TDN73" s="2"/>
      <c r="TDO73" s="2"/>
      <c r="TDP73" s="2"/>
      <c r="TDQ73" s="2"/>
      <c r="TDR73" s="2"/>
      <c r="TDS73" s="2"/>
      <c r="TDT73" s="2"/>
      <c r="TDU73" s="2"/>
      <c r="TDV73" s="2"/>
      <c r="TDW73" s="2"/>
      <c r="TDX73" s="2"/>
      <c r="TDY73" s="2"/>
      <c r="TDZ73" s="2"/>
      <c r="TEA73" s="2"/>
      <c r="TEB73" s="2"/>
      <c r="TEC73" s="2"/>
      <c r="TED73" s="2"/>
      <c r="TEE73" s="2"/>
      <c r="TEF73" s="2"/>
      <c r="TEG73" s="2"/>
      <c r="TEH73" s="2"/>
      <c r="TEI73" s="2"/>
      <c r="TEJ73" s="2"/>
      <c r="TEK73" s="2"/>
      <c r="TEL73" s="2"/>
      <c r="TEM73" s="2"/>
      <c r="TEN73" s="2"/>
      <c r="TEO73" s="2"/>
      <c r="TEP73" s="2"/>
      <c r="TEQ73" s="2"/>
      <c r="TER73" s="2"/>
      <c r="TES73" s="2"/>
      <c r="TET73" s="2"/>
      <c r="TEU73" s="2"/>
      <c r="TEV73" s="2"/>
      <c r="TEW73" s="2"/>
      <c r="TEX73" s="2"/>
      <c r="TEY73" s="2"/>
      <c r="TEZ73" s="2"/>
      <c r="TFA73" s="2"/>
      <c r="TFB73" s="2"/>
      <c r="TFC73" s="2"/>
      <c r="TFD73" s="2"/>
      <c r="TFE73" s="2"/>
      <c r="TFF73" s="2"/>
      <c r="TFG73" s="2"/>
      <c r="TFH73" s="2"/>
      <c r="TFI73" s="2"/>
      <c r="TFJ73" s="2"/>
      <c r="TFK73" s="2"/>
      <c r="TFL73" s="2"/>
      <c r="TFM73" s="2"/>
      <c r="TFN73" s="2"/>
      <c r="TFO73" s="2"/>
      <c r="TFP73" s="2"/>
      <c r="TFQ73" s="2"/>
      <c r="TFR73" s="2"/>
      <c r="TFS73" s="2"/>
      <c r="TFT73" s="2"/>
      <c r="TFU73" s="2"/>
      <c r="TFV73" s="2"/>
      <c r="TFW73" s="2"/>
      <c r="TFX73" s="2"/>
      <c r="TFY73" s="2"/>
      <c r="TFZ73" s="2"/>
      <c r="TGA73" s="2"/>
      <c r="TGB73" s="2"/>
      <c r="TGC73" s="2"/>
      <c r="TGD73" s="2"/>
      <c r="TGE73" s="2"/>
      <c r="TGF73" s="2"/>
      <c r="TGG73" s="2"/>
      <c r="TGH73" s="2"/>
      <c r="TGI73" s="2"/>
      <c r="TGJ73" s="2"/>
      <c r="TGK73" s="2"/>
      <c r="TGL73" s="2"/>
      <c r="TGM73" s="2"/>
      <c r="TGN73" s="2"/>
      <c r="TGO73" s="2"/>
      <c r="TGP73" s="2"/>
      <c r="TGQ73" s="2"/>
      <c r="TGR73" s="2"/>
      <c r="TGS73" s="2"/>
      <c r="TGT73" s="2"/>
      <c r="TGU73" s="2"/>
      <c r="TGV73" s="2"/>
      <c r="TGW73" s="2"/>
      <c r="TGX73" s="2"/>
      <c r="TGY73" s="2"/>
      <c r="TGZ73" s="2"/>
      <c r="THA73" s="2"/>
      <c r="THB73" s="2"/>
      <c r="THC73" s="2"/>
      <c r="THD73" s="2"/>
      <c r="THE73" s="2"/>
      <c r="THF73" s="2"/>
      <c r="THG73" s="2"/>
      <c r="THH73" s="2"/>
      <c r="THI73" s="2"/>
      <c r="THJ73" s="2"/>
      <c r="THK73" s="2"/>
      <c r="THL73" s="2"/>
      <c r="THM73" s="2"/>
      <c r="THN73" s="2"/>
      <c r="THO73" s="2"/>
      <c r="THP73" s="2"/>
      <c r="THQ73" s="2"/>
      <c r="THR73" s="2"/>
      <c r="THS73" s="2"/>
      <c r="THT73" s="2"/>
      <c r="THU73" s="2"/>
      <c r="THV73" s="2"/>
      <c r="THW73" s="2"/>
      <c r="THX73" s="2"/>
      <c r="THY73" s="2"/>
      <c r="THZ73" s="2"/>
      <c r="TIA73" s="2"/>
      <c r="TIB73" s="2"/>
      <c r="TIC73" s="2"/>
      <c r="TID73" s="2"/>
      <c r="TIE73" s="2"/>
      <c r="TIF73" s="2"/>
      <c r="TIG73" s="2"/>
      <c r="TIH73" s="2"/>
      <c r="TII73" s="2"/>
      <c r="TIJ73" s="2"/>
      <c r="TIK73" s="2"/>
      <c r="TIL73" s="2"/>
      <c r="TIM73" s="2"/>
      <c r="TIN73" s="2"/>
      <c r="TIO73" s="2"/>
      <c r="TIP73" s="2"/>
      <c r="TIQ73" s="2"/>
      <c r="TIR73" s="2"/>
      <c r="TIS73" s="2"/>
      <c r="TIT73" s="2"/>
      <c r="TIU73" s="2"/>
      <c r="TIV73" s="2"/>
      <c r="TIW73" s="2"/>
      <c r="TIX73" s="2"/>
      <c r="TIY73" s="2"/>
      <c r="TIZ73" s="2"/>
      <c r="TJA73" s="2"/>
      <c r="TJB73" s="2"/>
      <c r="TJC73" s="2"/>
      <c r="TJD73" s="2"/>
      <c r="TJE73" s="2"/>
      <c r="TJF73" s="2"/>
      <c r="TJG73" s="2"/>
      <c r="TJH73" s="2"/>
      <c r="TJI73" s="2"/>
      <c r="TJJ73" s="2"/>
      <c r="TJK73" s="2"/>
      <c r="TJL73" s="2"/>
      <c r="TJM73" s="2"/>
      <c r="TJN73" s="2"/>
      <c r="TJO73" s="2"/>
      <c r="TJP73" s="2"/>
      <c r="TJQ73" s="2"/>
      <c r="TJR73" s="2"/>
      <c r="TJS73" s="2"/>
      <c r="TJT73" s="2"/>
      <c r="TJU73" s="2"/>
      <c r="TJV73" s="2"/>
      <c r="TJW73" s="2"/>
      <c r="TJX73" s="2"/>
      <c r="TJY73" s="2"/>
      <c r="TJZ73" s="2"/>
      <c r="TKA73" s="2"/>
      <c r="TKB73" s="2"/>
      <c r="TKC73" s="2"/>
      <c r="TKD73" s="2"/>
      <c r="TKE73" s="2"/>
      <c r="TKF73" s="2"/>
      <c r="TKG73" s="2"/>
      <c r="TKH73" s="2"/>
      <c r="TKI73" s="2"/>
      <c r="TKJ73" s="2"/>
      <c r="TKK73" s="2"/>
      <c r="TKL73" s="2"/>
      <c r="TKM73" s="2"/>
      <c r="TKN73" s="2"/>
      <c r="TKO73" s="2"/>
      <c r="TKP73" s="2"/>
      <c r="TKQ73" s="2"/>
      <c r="TKR73" s="2"/>
      <c r="TKS73" s="2"/>
      <c r="TKT73" s="2"/>
      <c r="TKU73" s="2"/>
      <c r="TKV73" s="2"/>
      <c r="TKW73" s="2"/>
      <c r="TKX73" s="2"/>
      <c r="TKY73" s="2"/>
      <c r="TKZ73" s="2"/>
      <c r="TLA73" s="2"/>
      <c r="TLB73" s="2"/>
      <c r="TLC73" s="2"/>
      <c r="TLD73" s="2"/>
      <c r="TLE73" s="2"/>
      <c r="TLF73" s="2"/>
      <c r="TLG73" s="2"/>
      <c r="TLH73" s="2"/>
      <c r="TLI73" s="2"/>
      <c r="TLJ73" s="2"/>
      <c r="TLK73" s="2"/>
      <c r="TLL73" s="2"/>
      <c r="TLM73" s="2"/>
      <c r="TLN73" s="2"/>
      <c r="TLO73" s="2"/>
      <c r="TLP73" s="2"/>
      <c r="TLQ73" s="2"/>
      <c r="TLR73" s="2"/>
      <c r="TLS73" s="2"/>
      <c r="TLT73" s="2"/>
      <c r="TLU73" s="2"/>
      <c r="TLV73" s="2"/>
      <c r="TLW73" s="2"/>
      <c r="TLX73" s="2"/>
      <c r="TLY73" s="2"/>
      <c r="TLZ73" s="2"/>
      <c r="TMA73" s="2"/>
      <c r="TMB73" s="2"/>
      <c r="TMC73" s="2"/>
      <c r="TMD73" s="2"/>
      <c r="TME73" s="2"/>
      <c r="TMF73" s="2"/>
      <c r="TMG73" s="2"/>
      <c r="TMH73" s="2"/>
      <c r="TMI73" s="2"/>
      <c r="TMJ73" s="2"/>
      <c r="TMK73" s="2"/>
      <c r="TML73" s="2"/>
      <c r="TMM73" s="2"/>
      <c r="TMN73" s="2"/>
      <c r="TMO73" s="2"/>
      <c r="TMP73" s="2"/>
      <c r="TMQ73" s="2"/>
      <c r="TMR73" s="2"/>
      <c r="TMS73" s="2"/>
      <c r="TMT73" s="2"/>
      <c r="TMU73" s="2"/>
      <c r="TMV73" s="2"/>
      <c r="TMW73" s="2"/>
      <c r="TMX73" s="2"/>
      <c r="TMY73" s="2"/>
      <c r="TMZ73" s="2"/>
      <c r="TNA73" s="2"/>
      <c r="TNB73" s="2"/>
      <c r="TNC73" s="2"/>
      <c r="TND73" s="2"/>
      <c r="TNE73" s="2"/>
      <c r="TNF73" s="2"/>
      <c r="TNG73" s="2"/>
      <c r="TNH73" s="2"/>
      <c r="TNI73" s="2"/>
      <c r="TNJ73" s="2"/>
      <c r="TNK73" s="2"/>
      <c r="TNL73" s="2"/>
      <c r="TNM73" s="2"/>
      <c r="TNN73" s="2"/>
      <c r="TNO73" s="2"/>
      <c r="TNP73" s="2"/>
      <c r="TNQ73" s="2"/>
      <c r="TNR73" s="2"/>
      <c r="TNS73" s="2"/>
      <c r="TNT73" s="2"/>
      <c r="TNU73" s="2"/>
      <c r="TNV73" s="2"/>
      <c r="TNW73" s="2"/>
      <c r="TNX73" s="2"/>
      <c r="TNY73" s="2"/>
      <c r="TNZ73" s="2"/>
      <c r="TOA73" s="2"/>
      <c r="TOB73" s="2"/>
      <c r="TOC73" s="2"/>
      <c r="TOD73" s="2"/>
      <c r="TOE73" s="2"/>
      <c r="TOF73" s="2"/>
      <c r="TOG73" s="2"/>
      <c r="TOH73" s="2"/>
      <c r="TOI73" s="2"/>
      <c r="TOJ73" s="2"/>
      <c r="TOK73" s="2"/>
      <c r="TOL73" s="2"/>
      <c r="TOM73" s="2"/>
      <c r="TON73" s="2"/>
      <c r="TOO73" s="2"/>
      <c r="TOP73" s="2"/>
      <c r="TOQ73" s="2"/>
      <c r="TOR73" s="2"/>
      <c r="TOS73" s="2"/>
      <c r="TOT73" s="2"/>
      <c r="TOU73" s="2"/>
      <c r="TOV73" s="2"/>
      <c r="TOW73" s="2"/>
      <c r="TOX73" s="2"/>
      <c r="TOY73" s="2"/>
      <c r="TOZ73" s="2"/>
      <c r="TPA73" s="2"/>
      <c r="TPB73" s="2"/>
      <c r="TPC73" s="2"/>
      <c r="TPD73" s="2"/>
      <c r="TPE73" s="2"/>
      <c r="TPF73" s="2"/>
      <c r="TPG73" s="2"/>
      <c r="TPH73" s="2"/>
      <c r="TPI73" s="2"/>
      <c r="TPJ73" s="2"/>
      <c r="TPK73" s="2"/>
      <c r="TPL73" s="2"/>
      <c r="TPM73" s="2"/>
      <c r="TPN73" s="2"/>
      <c r="TPO73" s="2"/>
      <c r="TPP73" s="2"/>
      <c r="TPQ73" s="2"/>
      <c r="TPR73" s="2"/>
      <c r="TPS73" s="2"/>
      <c r="TPT73" s="2"/>
      <c r="TPU73" s="2"/>
      <c r="TPV73" s="2"/>
      <c r="TPW73" s="2"/>
      <c r="TPX73" s="2"/>
      <c r="TPY73" s="2"/>
      <c r="TPZ73" s="2"/>
      <c r="TQA73" s="2"/>
      <c r="TQB73" s="2"/>
      <c r="TQC73" s="2"/>
      <c r="TQD73" s="2"/>
      <c r="TQE73" s="2"/>
      <c r="TQF73" s="2"/>
      <c r="TQG73" s="2"/>
      <c r="TQH73" s="2"/>
      <c r="TQI73" s="2"/>
      <c r="TQJ73" s="2"/>
      <c r="TQK73" s="2"/>
      <c r="TQL73" s="2"/>
      <c r="TQM73" s="2"/>
      <c r="TQN73" s="2"/>
      <c r="TQO73" s="2"/>
      <c r="TQP73" s="2"/>
      <c r="TQQ73" s="2"/>
      <c r="TQR73" s="2"/>
      <c r="TQS73" s="2"/>
      <c r="TQT73" s="2"/>
      <c r="TQU73" s="2"/>
      <c r="TQV73" s="2"/>
      <c r="TQW73" s="2"/>
      <c r="TQX73" s="2"/>
      <c r="TQY73" s="2"/>
      <c r="TQZ73" s="2"/>
      <c r="TRA73" s="2"/>
      <c r="TRB73" s="2"/>
      <c r="TRC73" s="2"/>
      <c r="TRD73" s="2"/>
      <c r="TRE73" s="2"/>
      <c r="TRF73" s="2"/>
      <c r="TRG73" s="2"/>
      <c r="TRH73" s="2"/>
      <c r="TRI73" s="2"/>
      <c r="TRJ73" s="2"/>
      <c r="TRK73" s="2"/>
      <c r="TRL73" s="2"/>
      <c r="TRM73" s="2"/>
      <c r="TRN73" s="2"/>
      <c r="TRO73" s="2"/>
      <c r="TRP73" s="2"/>
      <c r="TRQ73" s="2"/>
      <c r="TRR73" s="2"/>
      <c r="TRS73" s="2"/>
      <c r="TRT73" s="2"/>
      <c r="TRU73" s="2"/>
      <c r="TRV73" s="2"/>
      <c r="TRW73" s="2"/>
      <c r="TRX73" s="2"/>
      <c r="TRY73" s="2"/>
      <c r="TRZ73" s="2"/>
      <c r="TSA73" s="2"/>
      <c r="TSB73" s="2"/>
      <c r="TSC73" s="2"/>
      <c r="TSD73" s="2"/>
      <c r="TSE73" s="2"/>
      <c r="TSF73" s="2"/>
      <c r="TSG73" s="2"/>
      <c r="TSH73" s="2"/>
      <c r="TSI73" s="2"/>
      <c r="TSJ73" s="2"/>
      <c r="TSK73" s="2"/>
      <c r="TSL73" s="2"/>
      <c r="TSM73" s="2"/>
      <c r="TSN73" s="2"/>
      <c r="TSO73" s="2"/>
      <c r="TSP73" s="2"/>
      <c r="TSQ73" s="2"/>
      <c r="TSR73" s="2"/>
      <c r="TSS73" s="2"/>
      <c r="TST73" s="2"/>
      <c r="TSU73" s="2"/>
      <c r="TSV73" s="2"/>
      <c r="TSW73" s="2"/>
      <c r="TSX73" s="2"/>
      <c r="TSY73" s="2"/>
      <c r="TSZ73" s="2"/>
      <c r="TTA73" s="2"/>
      <c r="TTB73" s="2"/>
      <c r="TTC73" s="2"/>
      <c r="TTD73" s="2"/>
      <c r="TTE73" s="2"/>
      <c r="TTF73" s="2"/>
      <c r="TTG73" s="2"/>
      <c r="TTH73" s="2"/>
      <c r="TTI73" s="2"/>
      <c r="TTJ73" s="2"/>
      <c r="TTK73" s="2"/>
      <c r="TTL73" s="2"/>
      <c r="TTM73" s="2"/>
      <c r="TTN73" s="2"/>
      <c r="TTO73" s="2"/>
      <c r="TTP73" s="2"/>
      <c r="TTQ73" s="2"/>
      <c r="TTR73" s="2"/>
      <c r="TTS73" s="2"/>
      <c r="TTT73" s="2"/>
      <c r="TTU73" s="2"/>
      <c r="TTV73" s="2"/>
      <c r="TTW73" s="2"/>
      <c r="TTX73" s="2"/>
      <c r="TTY73" s="2"/>
      <c r="TTZ73" s="2"/>
      <c r="TUA73" s="2"/>
      <c r="TUB73" s="2"/>
      <c r="TUC73" s="2"/>
      <c r="TUD73" s="2"/>
      <c r="TUE73" s="2"/>
      <c r="TUF73" s="2"/>
      <c r="TUG73" s="2"/>
      <c r="TUH73" s="2"/>
      <c r="TUI73" s="2"/>
      <c r="TUJ73" s="2"/>
      <c r="TUK73" s="2"/>
      <c r="TUL73" s="2"/>
      <c r="TUM73" s="2"/>
      <c r="TUN73" s="2"/>
      <c r="TUO73" s="2"/>
      <c r="TUP73" s="2"/>
      <c r="TUQ73" s="2"/>
      <c r="TUR73" s="2"/>
      <c r="TUS73" s="2"/>
      <c r="TUT73" s="2"/>
      <c r="TUU73" s="2"/>
      <c r="TUV73" s="2"/>
      <c r="TUW73" s="2"/>
      <c r="TUX73" s="2"/>
      <c r="TUY73" s="2"/>
      <c r="TUZ73" s="2"/>
      <c r="TVA73" s="2"/>
      <c r="TVB73" s="2"/>
      <c r="TVC73" s="2"/>
      <c r="TVD73" s="2"/>
      <c r="TVE73" s="2"/>
      <c r="TVF73" s="2"/>
      <c r="TVG73" s="2"/>
      <c r="TVH73" s="2"/>
      <c r="TVI73" s="2"/>
      <c r="TVJ73" s="2"/>
      <c r="TVK73" s="2"/>
      <c r="TVL73" s="2"/>
      <c r="TVM73" s="2"/>
      <c r="TVN73" s="2"/>
      <c r="TVO73" s="2"/>
      <c r="TVP73" s="2"/>
      <c r="TVQ73" s="2"/>
      <c r="TVR73" s="2"/>
      <c r="TVS73" s="2"/>
      <c r="TVT73" s="2"/>
      <c r="TVU73" s="2"/>
      <c r="TVV73" s="2"/>
      <c r="TVW73" s="2"/>
      <c r="TVX73" s="2"/>
      <c r="TVY73" s="2"/>
      <c r="TVZ73" s="2"/>
      <c r="TWA73" s="2"/>
      <c r="TWB73" s="2"/>
      <c r="TWC73" s="2"/>
      <c r="TWD73" s="2"/>
      <c r="TWE73" s="2"/>
      <c r="TWF73" s="2"/>
      <c r="TWG73" s="2"/>
      <c r="TWH73" s="2"/>
      <c r="TWI73" s="2"/>
      <c r="TWJ73" s="2"/>
      <c r="TWK73" s="2"/>
      <c r="TWL73" s="2"/>
      <c r="TWM73" s="2"/>
      <c r="TWN73" s="2"/>
      <c r="TWO73" s="2"/>
      <c r="TWP73" s="2"/>
      <c r="TWQ73" s="2"/>
      <c r="TWR73" s="2"/>
      <c r="TWS73" s="2"/>
      <c r="TWT73" s="2"/>
      <c r="TWU73" s="2"/>
      <c r="TWV73" s="2"/>
      <c r="TWW73" s="2"/>
      <c r="TWX73" s="2"/>
      <c r="TWY73" s="2"/>
      <c r="TWZ73" s="2"/>
      <c r="TXA73" s="2"/>
      <c r="TXB73" s="2"/>
      <c r="TXC73" s="2"/>
      <c r="TXD73" s="2"/>
      <c r="TXE73" s="2"/>
      <c r="TXF73" s="2"/>
      <c r="TXG73" s="2"/>
      <c r="TXH73" s="2"/>
      <c r="TXI73" s="2"/>
      <c r="TXJ73" s="2"/>
      <c r="TXK73" s="2"/>
      <c r="TXL73" s="2"/>
      <c r="TXM73" s="2"/>
      <c r="TXN73" s="2"/>
      <c r="TXO73" s="2"/>
      <c r="TXP73" s="2"/>
      <c r="TXQ73" s="2"/>
      <c r="TXR73" s="2"/>
      <c r="TXS73" s="2"/>
      <c r="TXT73" s="2"/>
      <c r="TXU73" s="2"/>
      <c r="TXV73" s="2"/>
      <c r="TXW73" s="2"/>
      <c r="TXX73" s="2"/>
      <c r="TXY73" s="2"/>
      <c r="TXZ73" s="2"/>
      <c r="TYA73" s="2"/>
      <c r="TYB73" s="2"/>
      <c r="TYC73" s="2"/>
      <c r="TYD73" s="2"/>
      <c r="TYE73" s="2"/>
      <c r="TYF73" s="2"/>
      <c r="TYG73" s="2"/>
      <c r="TYH73" s="2"/>
      <c r="TYI73" s="2"/>
      <c r="TYJ73" s="2"/>
      <c r="TYK73" s="2"/>
      <c r="TYL73" s="2"/>
      <c r="TYM73" s="2"/>
      <c r="TYN73" s="2"/>
      <c r="TYO73" s="2"/>
      <c r="TYP73" s="2"/>
      <c r="TYQ73" s="2"/>
      <c r="TYR73" s="2"/>
      <c r="TYS73" s="2"/>
      <c r="TYT73" s="2"/>
      <c r="TYU73" s="2"/>
      <c r="TYV73" s="2"/>
      <c r="TYW73" s="2"/>
      <c r="TYX73" s="2"/>
      <c r="TYY73" s="2"/>
      <c r="TYZ73" s="2"/>
      <c r="TZA73" s="2"/>
      <c r="TZB73" s="2"/>
      <c r="TZC73" s="2"/>
      <c r="TZD73" s="2"/>
      <c r="TZE73" s="2"/>
      <c r="TZF73" s="2"/>
      <c r="TZG73" s="2"/>
      <c r="TZH73" s="2"/>
      <c r="TZI73" s="2"/>
      <c r="TZJ73" s="2"/>
      <c r="TZK73" s="2"/>
      <c r="TZL73" s="2"/>
      <c r="TZM73" s="2"/>
      <c r="TZN73" s="2"/>
      <c r="TZO73" s="2"/>
      <c r="TZP73" s="2"/>
      <c r="TZQ73" s="2"/>
      <c r="TZR73" s="2"/>
      <c r="TZS73" s="2"/>
      <c r="TZT73" s="2"/>
      <c r="TZU73" s="2"/>
      <c r="TZV73" s="2"/>
      <c r="TZW73" s="2"/>
      <c r="TZX73" s="2"/>
      <c r="TZY73" s="2"/>
      <c r="TZZ73" s="2"/>
      <c r="UAA73" s="2"/>
      <c r="UAB73" s="2"/>
      <c r="UAC73" s="2"/>
      <c r="UAD73" s="2"/>
      <c r="UAE73" s="2"/>
      <c r="UAF73" s="2"/>
      <c r="UAG73" s="2"/>
      <c r="UAH73" s="2"/>
      <c r="UAI73" s="2"/>
      <c r="UAJ73" s="2"/>
      <c r="UAK73" s="2"/>
      <c r="UAL73" s="2"/>
      <c r="UAM73" s="2"/>
      <c r="UAN73" s="2"/>
      <c r="UAO73" s="2"/>
      <c r="UAP73" s="2"/>
      <c r="UAQ73" s="2"/>
      <c r="UAR73" s="2"/>
      <c r="UAS73" s="2"/>
      <c r="UAT73" s="2"/>
      <c r="UAU73" s="2"/>
      <c r="UAV73" s="2"/>
      <c r="UAW73" s="2"/>
      <c r="UAX73" s="2"/>
      <c r="UAY73" s="2"/>
      <c r="UAZ73" s="2"/>
      <c r="UBA73" s="2"/>
      <c r="UBB73" s="2"/>
      <c r="UBC73" s="2"/>
      <c r="UBD73" s="2"/>
      <c r="UBE73" s="2"/>
      <c r="UBF73" s="2"/>
      <c r="UBG73" s="2"/>
      <c r="UBH73" s="2"/>
      <c r="UBI73" s="2"/>
      <c r="UBJ73" s="2"/>
      <c r="UBK73" s="2"/>
      <c r="UBL73" s="2"/>
      <c r="UBM73" s="2"/>
      <c r="UBN73" s="2"/>
      <c r="UBO73" s="2"/>
      <c r="UBP73" s="2"/>
      <c r="UBQ73" s="2"/>
      <c r="UBR73" s="2"/>
      <c r="UBS73" s="2"/>
      <c r="UBT73" s="2"/>
      <c r="UBU73" s="2"/>
      <c r="UBV73" s="2"/>
      <c r="UBW73" s="2"/>
      <c r="UBX73" s="2"/>
      <c r="UBY73" s="2"/>
      <c r="UBZ73" s="2"/>
      <c r="UCA73" s="2"/>
      <c r="UCB73" s="2"/>
      <c r="UCC73" s="2"/>
      <c r="UCD73" s="2"/>
      <c r="UCE73" s="2"/>
      <c r="UCF73" s="2"/>
      <c r="UCG73" s="2"/>
      <c r="UCH73" s="2"/>
      <c r="UCI73" s="2"/>
      <c r="UCJ73" s="2"/>
      <c r="UCK73" s="2"/>
      <c r="UCL73" s="2"/>
      <c r="UCM73" s="2"/>
      <c r="UCN73" s="2"/>
      <c r="UCO73" s="2"/>
      <c r="UCP73" s="2"/>
      <c r="UCQ73" s="2"/>
      <c r="UCR73" s="2"/>
      <c r="UCS73" s="2"/>
      <c r="UCT73" s="2"/>
      <c r="UCU73" s="2"/>
      <c r="UCV73" s="2"/>
      <c r="UCW73" s="2"/>
      <c r="UCX73" s="2"/>
      <c r="UCY73" s="2"/>
      <c r="UCZ73" s="2"/>
      <c r="UDA73" s="2"/>
      <c r="UDB73" s="2"/>
      <c r="UDC73" s="2"/>
      <c r="UDD73" s="2"/>
      <c r="UDE73" s="2"/>
      <c r="UDF73" s="2"/>
      <c r="UDG73" s="2"/>
      <c r="UDH73" s="2"/>
      <c r="UDI73" s="2"/>
      <c r="UDJ73" s="2"/>
      <c r="UDK73" s="2"/>
      <c r="UDL73" s="2"/>
      <c r="UDM73" s="2"/>
      <c r="UDN73" s="2"/>
      <c r="UDO73" s="2"/>
      <c r="UDP73" s="2"/>
      <c r="UDQ73" s="2"/>
      <c r="UDR73" s="2"/>
      <c r="UDS73" s="2"/>
      <c r="UDT73" s="2"/>
      <c r="UDU73" s="2"/>
      <c r="UDV73" s="2"/>
      <c r="UDW73" s="2"/>
      <c r="UDX73" s="2"/>
      <c r="UDY73" s="2"/>
      <c r="UDZ73" s="2"/>
      <c r="UEA73" s="2"/>
      <c r="UEB73" s="2"/>
      <c r="UEC73" s="2"/>
      <c r="UED73" s="2"/>
      <c r="UEE73" s="2"/>
      <c r="UEF73" s="2"/>
      <c r="UEG73" s="2"/>
      <c r="UEH73" s="2"/>
      <c r="UEI73" s="2"/>
      <c r="UEJ73" s="2"/>
      <c r="UEK73" s="2"/>
      <c r="UEL73" s="2"/>
      <c r="UEM73" s="2"/>
      <c r="UEN73" s="2"/>
      <c r="UEO73" s="2"/>
      <c r="UEP73" s="2"/>
      <c r="UEQ73" s="2"/>
      <c r="UER73" s="2"/>
      <c r="UES73" s="2"/>
      <c r="UET73" s="2"/>
      <c r="UEU73" s="2"/>
      <c r="UEV73" s="2"/>
      <c r="UEW73" s="2"/>
      <c r="UEX73" s="2"/>
      <c r="UEY73" s="2"/>
      <c r="UEZ73" s="2"/>
      <c r="UFA73" s="2"/>
      <c r="UFB73" s="2"/>
      <c r="UFC73" s="2"/>
      <c r="UFD73" s="2"/>
      <c r="UFE73" s="2"/>
      <c r="UFF73" s="2"/>
      <c r="UFG73" s="2"/>
      <c r="UFH73" s="2"/>
      <c r="UFI73" s="2"/>
      <c r="UFJ73" s="2"/>
      <c r="UFK73" s="2"/>
      <c r="UFL73" s="2"/>
      <c r="UFM73" s="2"/>
      <c r="UFN73" s="2"/>
      <c r="UFO73" s="2"/>
      <c r="UFP73" s="2"/>
      <c r="UFQ73" s="2"/>
      <c r="UFR73" s="2"/>
      <c r="UFS73" s="2"/>
      <c r="UFT73" s="2"/>
      <c r="UFU73" s="2"/>
      <c r="UFV73" s="2"/>
      <c r="UFW73" s="2"/>
      <c r="UFX73" s="2"/>
      <c r="UFY73" s="2"/>
      <c r="UFZ73" s="2"/>
      <c r="UGA73" s="2"/>
      <c r="UGB73" s="2"/>
      <c r="UGC73" s="2"/>
      <c r="UGD73" s="2"/>
      <c r="UGE73" s="2"/>
      <c r="UGF73" s="2"/>
      <c r="UGG73" s="2"/>
      <c r="UGH73" s="2"/>
      <c r="UGI73" s="2"/>
      <c r="UGJ73" s="2"/>
      <c r="UGK73" s="2"/>
      <c r="UGL73" s="2"/>
      <c r="UGM73" s="2"/>
      <c r="UGN73" s="2"/>
      <c r="UGO73" s="2"/>
      <c r="UGP73" s="2"/>
      <c r="UGQ73" s="2"/>
      <c r="UGR73" s="2"/>
      <c r="UGS73" s="2"/>
      <c r="UGT73" s="2"/>
      <c r="UGU73" s="2"/>
      <c r="UGV73" s="2"/>
      <c r="UGW73" s="2"/>
      <c r="UGX73" s="2"/>
      <c r="UGY73" s="2"/>
      <c r="UGZ73" s="2"/>
      <c r="UHA73" s="2"/>
      <c r="UHB73" s="2"/>
      <c r="UHC73" s="2"/>
      <c r="UHD73" s="2"/>
      <c r="UHE73" s="2"/>
      <c r="UHF73" s="2"/>
      <c r="UHG73" s="2"/>
      <c r="UHH73" s="2"/>
      <c r="UHI73" s="2"/>
      <c r="UHJ73" s="2"/>
      <c r="UHK73" s="2"/>
      <c r="UHL73" s="2"/>
      <c r="UHM73" s="2"/>
      <c r="UHN73" s="2"/>
      <c r="UHO73" s="2"/>
      <c r="UHP73" s="2"/>
      <c r="UHQ73" s="2"/>
      <c r="UHR73" s="2"/>
      <c r="UHS73" s="2"/>
      <c r="UHT73" s="2"/>
      <c r="UHU73" s="2"/>
      <c r="UHV73" s="2"/>
      <c r="UHW73" s="2"/>
      <c r="UHX73" s="2"/>
      <c r="UHY73" s="2"/>
      <c r="UHZ73" s="2"/>
      <c r="UIA73" s="2"/>
      <c r="UIB73" s="2"/>
      <c r="UIC73" s="2"/>
      <c r="UID73" s="2"/>
      <c r="UIE73" s="2"/>
      <c r="UIF73" s="2"/>
      <c r="UIG73" s="2"/>
      <c r="UIH73" s="2"/>
      <c r="UII73" s="2"/>
      <c r="UIJ73" s="2"/>
      <c r="UIK73" s="2"/>
      <c r="UIL73" s="2"/>
      <c r="UIM73" s="2"/>
      <c r="UIN73" s="2"/>
      <c r="UIO73" s="2"/>
      <c r="UIP73" s="2"/>
      <c r="UIQ73" s="2"/>
      <c r="UIR73" s="2"/>
      <c r="UIS73" s="2"/>
      <c r="UIT73" s="2"/>
      <c r="UIU73" s="2"/>
      <c r="UIV73" s="2"/>
      <c r="UIW73" s="2"/>
      <c r="UIX73" s="2"/>
      <c r="UIY73" s="2"/>
      <c r="UIZ73" s="2"/>
      <c r="UJA73" s="2"/>
      <c r="UJB73" s="2"/>
      <c r="UJC73" s="2"/>
      <c r="UJD73" s="2"/>
      <c r="UJE73" s="2"/>
      <c r="UJF73" s="2"/>
      <c r="UJG73" s="2"/>
      <c r="UJH73" s="2"/>
      <c r="UJI73" s="2"/>
      <c r="UJJ73" s="2"/>
      <c r="UJK73" s="2"/>
      <c r="UJL73" s="2"/>
      <c r="UJM73" s="2"/>
      <c r="UJN73" s="2"/>
      <c r="UJO73" s="2"/>
      <c r="UJP73" s="2"/>
      <c r="UJQ73" s="2"/>
      <c r="UJR73" s="2"/>
      <c r="UJS73" s="2"/>
      <c r="UJT73" s="2"/>
      <c r="UJU73" s="2"/>
      <c r="UJV73" s="2"/>
      <c r="UJW73" s="2"/>
      <c r="UJX73" s="2"/>
      <c r="UJY73" s="2"/>
      <c r="UJZ73" s="2"/>
      <c r="UKA73" s="2"/>
      <c r="UKB73" s="2"/>
      <c r="UKC73" s="2"/>
      <c r="UKD73" s="2"/>
      <c r="UKE73" s="2"/>
      <c r="UKF73" s="2"/>
      <c r="UKG73" s="2"/>
      <c r="UKH73" s="2"/>
      <c r="UKI73" s="2"/>
      <c r="UKJ73" s="2"/>
      <c r="UKK73" s="2"/>
      <c r="UKL73" s="2"/>
      <c r="UKM73" s="2"/>
      <c r="UKN73" s="2"/>
      <c r="UKO73" s="2"/>
      <c r="UKP73" s="2"/>
      <c r="UKQ73" s="2"/>
      <c r="UKR73" s="2"/>
      <c r="UKS73" s="2"/>
      <c r="UKT73" s="2"/>
      <c r="UKU73" s="2"/>
      <c r="UKV73" s="2"/>
      <c r="UKW73" s="2"/>
      <c r="UKX73" s="2"/>
      <c r="UKY73" s="2"/>
      <c r="UKZ73" s="2"/>
      <c r="ULA73" s="2"/>
      <c r="ULB73" s="2"/>
      <c r="ULC73" s="2"/>
      <c r="ULD73" s="2"/>
      <c r="ULE73" s="2"/>
      <c r="ULF73" s="2"/>
      <c r="ULG73" s="2"/>
      <c r="ULH73" s="2"/>
      <c r="ULI73" s="2"/>
      <c r="ULJ73" s="2"/>
      <c r="ULK73" s="2"/>
      <c r="ULL73" s="2"/>
      <c r="ULM73" s="2"/>
      <c r="ULN73" s="2"/>
      <c r="ULO73" s="2"/>
      <c r="ULP73" s="2"/>
      <c r="ULQ73" s="2"/>
      <c r="ULR73" s="2"/>
      <c r="ULS73" s="2"/>
      <c r="ULT73" s="2"/>
      <c r="ULU73" s="2"/>
      <c r="ULV73" s="2"/>
      <c r="ULW73" s="2"/>
      <c r="ULX73" s="2"/>
      <c r="ULY73" s="2"/>
      <c r="ULZ73" s="2"/>
      <c r="UMA73" s="2"/>
      <c r="UMB73" s="2"/>
      <c r="UMC73" s="2"/>
      <c r="UMD73" s="2"/>
      <c r="UME73" s="2"/>
      <c r="UMF73" s="2"/>
      <c r="UMG73" s="2"/>
      <c r="UMH73" s="2"/>
      <c r="UMI73" s="2"/>
      <c r="UMJ73" s="2"/>
      <c r="UMK73" s="2"/>
      <c r="UML73" s="2"/>
      <c r="UMM73" s="2"/>
      <c r="UMN73" s="2"/>
      <c r="UMO73" s="2"/>
      <c r="UMP73" s="2"/>
      <c r="UMQ73" s="2"/>
      <c r="UMR73" s="2"/>
      <c r="UMS73" s="2"/>
      <c r="UMT73" s="2"/>
      <c r="UMU73" s="2"/>
      <c r="UMV73" s="2"/>
      <c r="UMW73" s="2"/>
      <c r="UMX73" s="2"/>
      <c r="UMY73" s="2"/>
      <c r="UMZ73" s="2"/>
      <c r="UNA73" s="2"/>
      <c r="UNB73" s="2"/>
      <c r="UNC73" s="2"/>
      <c r="UND73" s="2"/>
      <c r="UNE73" s="2"/>
      <c r="UNF73" s="2"/>
      <c r="UNG73" s="2"/>
      <c r="UNH73" s="2"/>
      <c r="UNI73" s="2"/>
      <c r="UNJ73" s="2"/>
      <c r="UNK73" s="2"/>
      <c r="UNL73" s="2"/>
      <c r="UNM73" s="2"/>
      <c r="UNN73" s="2"/>
      <c r="UNO73" s="2"/>
      <c r="UNP73" s="2"/>
      <c r="UNQ73" s="2"/>
      <c r="UNR73" s="2"/>
      <c r="UNS73" s="2"/>
      <c r="UNT73" s="2"/>
      <c r="UNU73" s="2"/>
      <c r="UNV73" s="2"/>
      <c r="UNW73" s="2"/>
      <c r="UNX73" s="2"/>
      <c r="UNY73" s="2"/>
      <c r="UNZ73" s="2"/>
      <c r="UOA73" s="2"/>
      <c r="UOB73" s="2"/>
      <c r="UOC73" s="2"/>
      <c r="UOD73" s="2"/>
      <c r="UOE73" s="2"/>
      <c r="UOF73" s="2"/>
      <c r="UOG73" s="2"/>
      <c r="UOH73" s="2"/>
      <c r="UOI73" s="2"/>
      <c r="UOJ73" s="2"/>
      <c r="UOK73" s="2"/>
      <c r="UOL73" s="2"/>
      <c r="UOM73" s="2"/>
      <c r="UON73" s="2"/>
      <c r="UOO73" s="2"/>
      <c r="UOP73" s="2"/>
      <c r="UOQ73" s="2"/>
      <c r="UOR73" s="2"/>
      <c r="UOS73" s="2"/>
      <c r="UOT73" s="2"/>
      <c r="UOU73" s="2"/>
      <c r="UOV73" s="2"/>
      <c r="UOW73" s="2"/>
      <c r="UOX73" s="2"/>
      <c r="UOY73" s="2"/>
      <c r="UOZ73" s="2"/>
      <c r="UPA73" s="2"/>
      <c r="UPB73" s="2"/>
      <c r="UPC73" s="2"/>
      <c r="UPD73" s="2"/>
      <c r="UPE73" s="2"/>
      <c r="UPF73" s="2"/>
      <c r="UPG73" s="2"/>
      <c r="UPH73" s="2"/>
      <c r="UPI73" s="2"/>
      <c r="UPJ73" s="2"/>
      <c r="UPK73" s="2"/>
      <c r="UPL73" s="2"/>
      <c r="UPM73" s="2"/>
      <c r="UPN73" s="2"/>
      <c r="UPO73" s="2"/>
      <c r="UPP73" s="2"/>
      <c r="UPQ73" s="2"/>
      <c r="UPR73" s="2"/>
      <c r="UPS73" s="2"/>
      <c r="UPT73" s="2"/>
      <c r="UPU73" s="2"/>
      <c r="UPV73" s="2"/>
      <c r="UPW73" s="2"/>
      <c r="UPX73" s="2"/>
      <c r="UPY73" s="2"/>
      <c r="UPZ73" s="2"/>
      <c r="UQA73" s="2"/>
      <c r="UQB73" s="2"/>
      <c r="UQC73" s="2"/>
      <c r="UQD73" s="2"/>
      <c r="UQE73" s="2"/>
      <c r="UQF73" s="2"/>
      <c r="UQG73" s="2"/>
      <c r="UQH73" s="2"/>
      <c r="UQI73" s="2"/>
      <c r="UQJ73" s="2"/>
      <c r="UQK73" s="2"/>
      <c r="UQL73" s="2"/>
      <c r="UQM73" s="2"/>
      <c r="UQN73" s="2"/>
      <c r="UQO73" s="2"/>
      <c r="UQP73" s="2"/>
      <c r="UQQ73" s="2"/>
      <c r="UQR73" s="2"/>
      <c r="UQS73" s="2"/>
      <c r="UQT73" s="2"/>
      <c r="UQU73" s="2"/>
      <c r="UQV73" s="2"/>
      <c r="UQW73" s="2"/>
      <c r="UQX73" s="2"/>
      <c r="UQY73" s="2"/>
      <c r="UQZ73" s="2"/>
      <c r="URA73" s="2"/>
      <c r="URB73" s="2"/>
      <c r="URC73" s="2"/>
      <c r="URD73" s="2"/>
      <c r="URE73" s="2"/>
      <c r="URF73" s="2"/>
      <c r="URG73" s="2"/>
      <c r="URH73" s="2"/>
      <c r="URI73" s="2"/>
      <c r="URJ73" s="2"/>
      <c r="URK73" s="2"/>
      <c r="URL73" s="2"/>
      <c r="URM73" s="2"/>
      <c r="URN73" s="2"/>
      <c r="URO73" s="2"/>
      <c r="URP73" s="2"/>
      <c r="URQ73" s="2"/>
      <c r="URR73" s="2"/>
      <c r="URS73" s="2"/>
      <c r="URT73" s="2"/>
      <c r="URU73" s="2"/>
      <c r="URV73" s="2"/>
      <c r="URW73" s="2"/>
      <c r="URX73" s="2"/>
      <c r="URY73" s="2"/>
      <c r="URZ73" s="2"/>
      <c r="USA73" s="2"/>
      <c r="USB73" s="2"/>
      <c r="USC73" s="2"/>
      <c r="USD73" s="2"/>
      <c r="USE73" s="2"/>
      <c r="USF73" s="2"/>
      <c r="USG73" s="2"/>
      <c r="USH73" s="2"/>
      <c r="USI73" s="2"/>
      <c r="USJ73" s="2"/>
      <c r="USK73" s="2"/>
      <c r="USL73" s="2"/>
      <c r="USM73" s="2"/>
      <c r="USN73" s="2"/>
      <c r="USO73" s="2"/>
      <c r="USP73" s="2"/>
      <c r="USQ73" s="2"/>
      <c r="USR73" s="2"/>
      <c r="USS73" s="2"/>
      <c r="UST73" s="2"/>
      <c r="USU73" s="2"/>
      <c r="USV73" s="2"/>
      <c r="USW73" s="2"/>
      <c r="USX73" s="2"/>
      <c r="USY73" s="2"/>
      <c r="USZ73" s="2"/>
      <c r="UTA73" s="2"/>
      <c r="UTB73" s="2"/>
      <c r="UTC73" s="2"/>
      <c r="UTD73" s="2"/>
      <c r="UTE73" s="2"/>
      <c r="UTF73" s="2"/>
      <c r="UTG73" s="2"/>
      <c r="UTH73" s="2"/>
      <c r="UTI73" s="2"/>
      <c r="UTJ73" s="2"/>
      <c r="UTK73" s="2"/>
      <c r="UTL73" s="2"/>
      <c r="UTM73" s="2"/>
      <c r="UTN73" s="2"/>
      <c r="UTO73" s="2"/>
      <c r="UTP73" s="2"/>
      <c r="UTQ73" s="2"/>
      <c r="UTR73" s="2"/>
      <c r="UTS73" s="2"/>
      <c r="UTT73" s="2"/>
      <c r="UTU73" s="2"/>
      <c r="UTV73" s="2"/>
      <c r="UTW73" s="2"/>
      <c r="UTX73" s="2"/>
      <c r="UTY73" s="2"/>
      <c r="UTZ73" s="2"/>
      <c r="UUA73" s="2"/>
      <c r="UUB73" s="2"/>
      <c r="UUC73" s="2"/>
      <c r="UUD73" s="2"/>
      <c r="UUE73" s="2"/>
      <c r="UUF73" s="2"/>
      <c r="UUG73" s="2"/>
      <c r="UUH73" s="2"/>
      <c r="UUI73" s="2"/>
      <c r="UUJ73" s="2"/>
      <c r="UUK73" s="2"/>
      <c r="UUL73" s="2"/>
      <c r="UUM73" s="2"/>
      <c r="UUN73" s="2"/>
      <c r="UUO73" s="2"/>
      <c r="UUP73" s="2"/>
      <c r="UUQ73" s="2"/>
      <c r="UUR73" s="2"/>
      <c r="UUS73" s="2"/>
      <c r="UUT73" s="2"/>
      <c r="UUU73" s="2"/>
      <c r="UUV73" s="2"/>
      <c r="UUW73" s="2"/>
      <c r="UUX73" s="2"/>
      <c r="UUY73" s="2"/>
      <c r="UUZ73" s="2"/>
      <c r="UVA73" s="2"/>
      <c r="UVB73" s="2"/>
      <c r="UVC73" s="2"/>
      <c r="UVD73" s="2"/>
      <c r="UVE73" s="2"/>
      <c r="UVF73" s="2"/>
      <c r="UVG73" s="2"/>
      <c r="UVH73" s="2"/>
      <c r="UVI73" s="2"/>
      <c r="UVJ73" s="2"/>
      <c r="UVK73" s="2"/>
      <c r="UVL73" s="2"/>
      <c r="UVM73" s="2"/>
      <c r="UVN73" s="2"/>
      <c r="UVO73" s="2"/>
      <c r="UVP73" s="2"/>
      <c r="UVQ73" s="2"/>
      <c r="UVR73" s="2"/>
      <c r="UVS73" s="2"/>
      <c r="UVT73" s="2"/>
      <c r="UVU73" s="2"/>
      <c r="UVV73" s="2"/>
      <c r="UVW73" s="2"/>
      <c r="UVX73" s="2"/>
      <c r="UVY73" s="2"/>
      <c r="UVZ73" s="2"/>
      <c r="UWA73" s="2"/>
      <c r="UWB73" s="2"/>
      <c r="UWC73" s="2"/>
      <c r="UWD73" s="2"/>
      <c r="UWE73" s="2"/>
      <c r="UWF73" s="2"/>
      <c r="UWG73" s="2"/>
      <c r="UWH73" s="2"/>
      <c r="UWI73" s="2"/>
      <c r="UWJ73" s="2"/>
      <c r="UWK73" s="2"/>
      <c r="UWL73" s="2"/>
      <c r="UWM73" s="2"/>
      <c r="UWN73" s="2"/>
      <c r="UWO73" s="2"/>
      <c r="UWP73" s="2"/>
      <c r="UWQ73" s="2"/>
      <c r="UWR73" s="2"/>
      <c r="UWS73" s="2"/>
      <c r="UWT73" s="2"/>
      <c r="UWU73" s="2"/>
      <c r="UWV73" s="2"/>
      <c r="UWW73" s="2"/>
      <c r="UWX73" s="2"/>
      <c r="UWY73" s="2"/>
      <c r="UWZ73" s="2"/>
      <c r="UXA73" s="2"/>
      <c r="UXB73" s="2"/>
      <c r="UXC73" s="2"/>
      <c r="UXD73" s="2"/>
      <c r="UXE73" s="2"/>
      <c r="UXF73" s="2"/>
      <c r="UXG73" s="2"/>
      <c r="UXH73" s="2"/>
      <c r="UXI73" s="2"/>
      <c r="UXJ73" s="2"/>
      <c r="UXK73" s="2"/>
      <c r="UXL73" s="2"/>
      <c r="UXM73" s="2"/>
      <c r="UXN73" s="2"/>
      <c r="UXO73" s="2"/>
      <c r="UXP73" s="2"/>
      <c r="UXQ73" s="2"/>
      <c r="UXR73" s="2"/>
      <c r="UXS73" s="2"/>
      <c r="UXT73" s="2"/>
      <c r="UXU73" s="2"/>
      <c r="UXV73" s="2"/>
      <c r="UXW73" s="2"/>
      <c r="UXX73" s="2"/>
      <c r="UXY73" s="2"/>
      <c r="UXZ73" s="2"/>
      <c r="UYA73" s="2"/>
      <c r="UYB73" s="2"/>
      <c r="UYC73" s="2"/>
      <c r="UYD73" s="2"/>
      <c r="UYE73" s="2"/>
      <c r="UYF73" s="2"/>
      <c r="UYG73" s="2"/>
      <c r="UYH73" s="2"/>
      <c r="UYI73" s="2"/>
      <c r="UYJ73" s="2"/>
      <c r="UYK73" s="2"/>
      <c r="UYL73" s="2"/>
      <c r="UYM73" s="2"/>
      <c r="UYN73" s="2"/>
      <c r="UYO73" s="2"/>
      <c r="UYP73" s="2"/>
      <c r="UYQ73" s="2"/>
      <c r="UYR73" s="2"/>
      <c r="UYS73" s="2"/>
      <c r="UYT73" s="2"/>
      <c r="UYU73" s="2"/>
      <c r="UYV73" s="2"/>
      <c r="UYW73" s="2"/>
      <c r="UYX73" s="2"/>
      <c r="UYY73" s="2"/>
      <c r="UYZ73" s="2"/>
      <c r="UZA73" s="2"/>
      <c r="UZB73" s="2"/>
      <c r="UZC73" s="2"/>
      <c r="UZD73" s="2"/>
      <c r="UZE73" s="2"/>
      <c r="UZF73" s="2"/>
      <c r="UZG73" s="2"/>
      <c r="UZH73" s="2"/>
      <c r="UZI73" s="2"/>
      <c r="UZJ73" s="2"/>
      <c r="UZK73" s="2"/>
      <c r="UZL73" s="2"/>
      <c r="UZM73" s="2"/>
      <c r="UZN73" s="2"/>
      <c r="UZO73" s="2"/>
      <c r="UZP73" s="2"/>
      <c r="UZQ73" s="2"/>
      <c r="UZR73" s="2"/>
      <c r="UZS73" s="2"/>
      <c r="UZT73" s="2"/>
      <c r="UZU73" s="2"/>
      <c r="UZV73" s="2"/>
      <c r="UZW73" s="2"/>
      <c r="UZX73" s="2"/>
      <c r="UZY73" s="2"/>
      <c r="UZZ73" s="2"/>
      <c r="VAA73" s="2"/>
      <c r="VAB73" s="2"/>
      <c r="VAC73" s="2"/>
      <c r="VAD73" s="2"/>
      <c r="VAE73" s="2"/>
      <c r="VAF73" s="2"/>
      <c r="VAG73" s="2"/>
      <c r="VAH73" s="2"/>
      <c r="VAI73" s="2"/>
      <c r="VAJ73" s="2"/>
      <c r="VAK73" s="2"/>
      <c r="VAL73" s="2"/>
      <c r="VAM73" s="2"/>
      <c r="VAN73" s="2"/>
      <c r="VAO73" s="2"/>
      <c r="VAP73" s="2"/>
      <c r="VAQ73" s="2"/>
      <c r="VAR73" s="2"/>
      <c r="VAS73" s="2"/>
      <c r="VAT73" s="2"/>
      <c r="VAU73" s="2"/>
      <c r="VAV73" s="2"/>
      <c r="VAW73" s="2"/>
      <c r="VAX73" s="2"/>
      <c r="VAY73" s="2"/>
      <c r="VAZ73" s="2"/>
      <c r="VBA73" s="2"/>
      <c r="VBB73" s="2"/>
      <c r="VBC73" s="2"/>
      <c r="VBD73" s="2"/>
      <c r="VBE73" s="2"/>
      <c r="VBF73" s="2"/>
      <c r="VBG73" s="2"/>
      <c r="VBH73" s="2"/>
      <c r="VBI73" s="2"/>
      <c r="VBJ73" s="2"/>
      <c r="VBK73" s="2"/>
      <c r="VBL73" s="2"/>
      <c r="VBM73" s="2"/>
      <c r="VBN73" s="2"/>
      <c r="VBO73" s="2"/>
      <c r="VBP73" s="2"/>
      <c r="VBQ73" s="2"/>
      <c r="VBR73" s="2"/>
      <c r="VBS73" s="2"/>
      <c r="VBT73" s="2"/>
      <c r="VBU73" s="2"/>
      <c r="VBV73" s="2"/>
      <c r="VBW73" s="2"/>
      <c r="VBX73" s="2"/>
      <c r="VBY73" s="2"/>
      <c r="VBZ73" s="2"/>
      <c r="VCA73" s="2"/>
      <c r="VCB73" s="2"/>
      <c r="VCC73" s="2"/>
      <c r="VCD73" s="2"/>
      <c r="VCE73" s="2"/>
      <c r="VCF73" s="2"/>
      <c r="VCG73" s="2"/>
      <c r="VCH73" s="2"/>
      <c r="VCI73" s="2"/>
      <c r="VCJ73" s="2"/>
      <c r="VCK73" s="2"/>
      <c r="VCL73" s="2"/>
      <c r="VCM73" s="2"/>
      <c r="VCN73" s="2"/>
      <c r="VCO73" s="2"/>
      <c r="VCP73" s="2"/>
      <c r="VCQ73" s="2"/>
      <c r="VCR73" s="2"/>
      <c r="VCS73" s="2"/>
      <c r="VCT73" s="2"/>
      <c r="VCU73" s="2"/>
      <c r="VCV73" s="2"/>
      <c r="VCW73" s="2"/>
      <c r="VCX73" s="2"/>
      <c r="VCY73" s="2"/>
      <c r="VCZ73" s="2"/>
      <c r="VDA73" s="2"/>
      <c r="VDB73" s="2"/>
      <c r="VDC73" s="2"/>
      <c r="VDD73" s="2"/>
      <c r="VDE73" s="2"/>
      <c r="VDF73" s="2"/>
      <c r="VDG73" s="2"/>
      <c r="VDH73" s="2"/>
      <c r="VDI73" s="2"/>
      <c r="VDJ73" s="2"/>
      <c r="VDK73" s="2"/>
      <c r="VDL73" s="2"/>
      <c r="VDM73" s="2"/>
      <c r="VDN73" s="2"/>
      <c r="VDO73" s="2"/>
      <c r="VDP73" s="2"/>
      <c r="VDQ73" s="2"/>
      <c r="VDR73" s="2"/>
      <c r="VDS73" s="2"/>
      <c r="VDT73" s="2"/>
      <c r="VDU73" s="2"/>
      <c r="VDV73" s="2"/>
      <c r="VDW73" s="2"/>
      <c r="VDX73" s="2"/>
      <c r="VDY73" s="2"/>
      <c r="VDZ73" s="2"/>
      <c r="VEA73" s="2"/>
      <c r="VEB73" s="2"/>
      <c r="VEC73" s="2"/>
      <c r="VED73" s="2"/>
      <c r="VEE73" s="2"/>
      <c r="VEF73" s="2"/>
      <c r="VEG73" s="2"/>
      <c r="VEH73" s="2"/>
      <c r="VEI73" s="2"/>
      <c r="VEJ73" s="2"/>
      <c r="VEK73" s="2"/>
      <c r="VEL73" s="2"/>
      <c r="VEM73" s="2"/>
      <c r="VEN73" s="2"/>
      <c r="VEO73" s="2"/>
      <c r="VEP73" s="2"/>
      <c r="VEQ73" s="2"/>
      <c r="VER73" s="2"/>
      <c r="VES73" s="2"/>
      <c r="VET73" s="2"/>
      <c r="VEU73" s="2"/>
      <c r="VEV73" s="2"/>
      <c r="VEW73" s="2"/>
      <c r="VEX73" s="2"/>
      <c r="VEY73" s="2"/>
      <c r="VEZ73" s="2"/>
      <c r="VFA73" s="2"/>
      <c r="VFB73" s="2"/>
      <c r="VFC73" s="2"/>
      <c r="VFD73" s="2"/>
      <c r="VFE73" s="2"/>
      <c r="VFF73" s="2"/>
      <c r="VFG73" s="2"/>
      <c r="VFH73" s="2"/>
      <c r="VFI73" s="2"/>
      <c r="VFJ73" s="2"/>
      <c r="VFK73" s="2"/>
      <c r="VFL73" s="2"/>
      <c r="VFM73" s="2"/>
      <c r="VFN73" s="2"/>
      <c r="VFO73" s="2"/>
      <c r="VFP73" s="2"/>
      <c r="VFQ73" s="2"/>
      <c r="VFR73" s="2"/>
      <c r="VFS73" s="2"/>
      <c r="VFT73" s="2"/>
      <c r="VFU73" s="2"/>
      <c r="VFV73" s="2"/>
      <c r="VFW73" s="2"/>
      <c r="VFX73" s="2"/>
      <c r="VFY73" s="2"/>
      <c r="VFZ73" s="2"/>
      <c r="VGA73" s="2"/>
      <c r="VGB73" s="2"/>
      <c r="VGC73" s="2"/>
      <c r="VGD73" s="2"/>
      <c r="VGE73" s="2"/>
      <c r="VGF73" s="2"/>
      <c r="VGG73" s="2"/>
      <c r="VGH73" s="2"/>
      <c r="VGI73" s="2"/>
      <c r="VGJ73" s="2"/>
      <c r="VGK73" s="2"/>
      <c r="VGL73" s="2"/>
      <c r="VGM73" s="2"/>
      <c r="VGN73" s="2"/>
      <c r="VGO73" s="2"/>
      <c r="VGP73" s="2"/>
      <c r="VGQ73" s="2"/>
      <c r="VGR73" s="2"/>
      <c r="VGS73" s="2"/>
      <c r="VGT73" s="2"/>
      <c r="VGU73" s="2"/>
      <c r="VGV73" s="2"/>
      <c r="VGW73" s="2"/>
      <c r="VGX73" s="2"/>
      <c r="VGY73" s="2"/>
      <c r="VGZ73" s="2"/>
      <c r="VHA73" s="2"/>
      <c r="VHB73" s="2"/>
      <c r="VHC73" s="2"/>
      <c r="VHD73" s="2"/>
      <c r="VHE73" s="2"/>
      <c r="VHF73" s="2"/>
      <c r="VHG73" s="2"/>
      <c r="VHH73" s="2"/>
      <c r="VHI73" s="2"/>
      <c r="VHJ73" s="2"/>
      <c r="VHK73" s="2"/>
      <c r="VHL73" s="2"/>
      <c r="VHM73" s="2"/>
      <c r="VHN73" s="2"/>
      <c r="VHO73" s="2"/>
      <c r="VHP73" s="2"/>
      <c r="VHQ73" s="2"/>
      <c r="VHR73" s="2"/>
      <c r="VHS73" s="2"/>
      <c r="VHT73" s="2"/>
      <c r="VHU73" s="2"/>
      <c r="VHV73" s="2"/>
      <c r="VHW73" s="2"/>
      <c r="VHX73" s="2"/>
      <c r="VHY73" s="2"/>
      <c r="VHZ73" s="2"/>
      <c r="VIA73" s="2"/>
      <c r="VIB73" s="2"/>
      <c r="VIC73" s="2"/>
      <c r="VID73" s="2"/>
      <c r="VIE73" s="2"/>
      <c r="VIF73" s="2"/>
      <c r="VIG73" s="2"/>
      <c r="VIH73" s="2"/>
      <c r="VII73" s="2"/>
      <c r="VIJ73" s="2"/>
      <c r="VIK73" s="2"/>
      <c r="VIL73" s="2"/>
      <c r="VIM73" s="2"/>
      <c r="VIN73" s="2"/>
      <c r="VIO73" s="2"/>
      <c r="VIP73" s="2"/>
      <c r="VIQ73" s="2"/>
      <c r="VIR73" s="2"/>
      <c r="VIS73" s="2"/>
      <c r="VIT73" s="2"/>
      <c r="VIU73" s="2"/>
      <c r="VIV73" s="2"/>
      <c r="VIW73" s="2"/>
      <c r="VIX73" s="2"/>
      <c r="VIY73" s="2"/>
      <c r="VIZ73" s="2"/>
      <c r="VJA73" s="2"/>
      <c r="VJB73" s="2"/>
      <c r="VJC73" s="2"/>
      <c r="VJD73" s="2"/>
      <c r="VJE73" s="2"/>
      <c r="VJF73" s="2"/>
      <c r="VJG73" s="2"/>
      <c r="VJH73" s="2"/>
      <c r="VJI73" s="2"/>
      <c r="VJJ73" s="2"/>
      <c r="VJK73" s="2"/>
      <c r="VJL73" s="2"/>
      <c r="VJM73" s="2"/>
      <c r="VJN73" s="2"/>
      <c r="VJO73" s="2"/>
      <c r="VJP73" s="2"/>
      <c r="VJQ73" s="2"/>
      <c r="VJR73" s="2"/>
      <c r="VJS73" s="2"/>
      <c r="VJT73" s="2"/>
      <c r="VJU73" s="2"/>
      <c r="VJV73" s="2"/>
      <c r="VJW73" s="2"/>
      <c r="VJX73" s="2"/>
      <c r="VJY73" s="2"/>
      <c r="VJZ73" s="2"/>
      <c r="VKA73" s="2"/>
      <c r="VKB73" s="2"/>
      <c r="VKC73" s="2"/>
      <c r="VKD73" s="2"/>
      <c r="VKE73" s="2"/>
      <c r="VKF73" s="2"/>
      <c r="VKG73" s="2"/>
      <c r="VKH73" s="2"/>
      <c r="VKI73" s="2"/>
      <c r="VKJ73" s="2"/>
      <c r="VKK73" s="2"/>
      <c r="VKL73" s="2"/>
      <c r="VKM73" s="2"/>
      <c r="VKN73" s="2"/>
      <c r="VKO73" s="2"/>
      <c r="VKP73" s="2"/>
      <c r="VKQ73" s="2"/>
      <c r="VKR73" s="2"/>
      <c r="VKS73" s="2"/>
      <c r="VKT73" s="2"/>
      <c r="VKU73" s="2"/>
      <c r="VKV73" s="2"/>
      <c r="VKW73" s="2"/>
      <c r="VKX73" s="2"/>
      <c r="VKY73" s="2"/>
      <c r="VKZ73" s="2"/>
      <c r="VLA73" s="2"/>
      <c r="VLB73" s="2"/>
      <c r="VLC73" s="2"/>
      <c r="VLD73" s="2"/>
      <c r="VLE73" s="2"/>
      <c r="VLF73" s="2"/>
      <c r="VLG73" s="2"/>
      <c r="VLH73" s="2"/>
      <c r="VLI73" s="2"/>
      <c r="VLJ73" s="2"/>
      <c r="VLK73" s="2"/>
      <c r="VLL73" s="2"/>
      <c r="VLM73" s="2"/>
      <c r="VLN73" s="2"/>
      <c r="VLO73" s="2"/>
      <c r="VLP73" s="2"/>
      <c r="VLQ73" s="2"/>
      <c r="VLR73" s="2"/>
      <c r="VLS73" s="2"/>
      <c r="VLT73" s="2"/>
      <c r="VLU73" s="2"/>
      <c r="VLV73" s="2"/>
      <c r="VLW73" s="2"/>
      <c r="VLX73" s="2"/>
      <c r="VLY73" s="2"/>
      <c r="VLZ73" s="2"/>
      <c r="VMA73" s="2"/>
      <c r="VMB73" s="2"/>
      <c r="VMC73" s="2"/>
      <c r="VMD73" s="2"/>
      <c r="VME73" s="2"/>
      <c r="VMF73" s="2"/>
      <c r="VMG73" s="2"/>
      <c r="VMH73" s="2"/>
      <c r="VMI73" s="2"/>
      <c r="VMJ73" s="2"/>
      <c r="VMK73" s="2"/>
      <c r="VML73" s="2"/>
      <c r="VMM73" s="2"/>
      <c r="VMN73" s="2"/>
      <c r="VMO73" s="2"/>
      <c r="VMP73" s="2"/>
      <c r="VMQ73" s="2"/>
      <c r="VMR73" s="2"/>
      <c r="VMS73" s="2"/>
      <c r="VMT73" s="2"/>
      <c r="VMU73" s="2"/>
      <c r="VMV73" s="2"/>
      <c r="VMW73" s="2"/>
      <c r="VMX73" s="2"/>
      <c r="VMY73" s="2"/>
      <c r="VMZ73" s="2"/>
      <c r="VNA73" s="2"/>
      <c r="VNB73" s="2"/>
      <c r="VNC73" s="2"/>
      <c r="VND73" s="2"/>
      <c r="VNE73" s="2"/>
      <c r="VNF73" s="2"/>
      <c r="VNG73" s="2"/>
      <c r="VNH73" s="2"/>
      <c r="VNI73" s="2"/>
      <c r="VNJ73" s="2"/>
      <c r="VNK73" s="2"/>
      <c r="VNL73" s="2"/>
      <c r="VNM73" s="2"/>
      <c r="VNN73" s="2"/>
      <c r="VNO73" s="2"/>
      <c r="VNP73" s="2"/>
      <c r="VNQ73" s="2"/>
      <c r="VNR73" s="2"/>
      <c r="VNS73" s="2"/>
      <c r="VNT73" s="2"/>
      <c r="VNU73" s="2"/>
      <c r="VNV73" s="2"/>
      <c r="VNW73" s="2"/>
      <c r="VNX73" s="2"/>
      <c r="VNY73" s="2"/>
      <c r="VNZ73" s="2"/>
      <c r="VOA73" s="2"/>
      <c r="VOB73" s="2"/>
      <c r="VOC73" s="2"/>
      <c r="VOD73" s="2"/>
      <c r="VOE73" s="2"/>
      <c r="VOF73" s="2"/>
      <c r="VOG73" s="2"/>
      <c r="VOH73" s="2"/>
      <c r="VOI73" s="2"/>
      <c r="VOJ73" s="2"/>
      <c r="VOK73" s="2"/>
      <c r="VOL73" s="2"/>
      <c r="VOM73" s="2"/>
      <c r="VON73" s="2"/>
      <c r="VOO73" s="2"/>
      <c r="VOP73" s="2"/>
      <c r="VOQ73" s="2"/>
      <c r="VOR73" s="2"/>
      <c r="VOS73" s="2"/>
      <c r="VOT73" s="2"/>
      <c r="VOU73" s="2"/>
      <c r="VOV73" s="2"/>
      <c r="VOW73" s="2"/>
      <c r="VOX73" s="2"/>
      <c r="VOY73" s="2"/>
      <c r="VOZ73" s="2"/>
      <c r="VPA73" s="2"/>
      <c r="VPB73" s="2"/>
      <c r="VPC73" s="2"/>
      <c r="VPD73" s="2"/>
      <c r="VPE73" s="2"/>
      <c r="VPF73" s="2"/>
      <c r="VPG73" s="2"/>
      <c r="VPH73" s="2"/>
      <c r="VPI73" s="2"/>
      <c r="VPJ73" s="2"/>
      <c r="VPK73" s="2"/>
      <c r="VPL73" s="2"/>
      <c r="VPM73" s="2"/>
      <c r="VPN73" s="2"/>
      <c r="VPO73" s="2"/>
      <c r="VPP73" s="2"/>
      <c r="VPQ73" s="2"/>
      <c r="VPR73" s="2"/>
      <c r="VPS73" s="2"/>
      <c r="VPT73" s="2"/>
      <c r="VPU73" s="2"/>
      <c r="VPV73" s="2"/>
      <c r="VPW73" s="2"/>
      <c r="VPX73" s="2"/>
      <c r="VPY73" s="2"/>
      <c r="VPZ73" s="2"/>
      <c r="VQA73" s="2"/>
      <c r="VQB73" s="2"/>
      <c r="VQC73" s="2"/>
      <c r="VQD73" s="2"/>
      <c r="VQE73" s="2"/>
      <c r="VQF73" s="2"/>
      <c r="VQG73" s="2"/>
      <c r="VQH73" s="2"/>
      <c r="VQI73" s="2"/>
      <c r="VQJ73" s="2"/>
      <c r="VQK73" s="2"/>
      <c r="VQL73" s="2"/>
      <c r="VQM73" s="2"/>
      <c r="VQN73" s="2"/>
      <c r="VQO73" s="2"/>
      <c r="VQP73" s="2"/>
      <c r="VQQ73" s="2"/>
      <c r="VQR73" s="2"/>
      <c r="VQS73" s="2"/>
      <c r="VQT73" s="2"/>
      <c r="VQU73" s="2"/>
      <c r="VQV73" s="2"/>
      <c r="VQW73" s="2"/>
      <c r="VQX73" s="2"/>
      <c r="VQY73" s="2"/>
      <c r="VQZ73" s="2"/>
      <c r="VRA73" s="2"/>
      <c r="VRB73" s="2"/>
      <c r="VRC73" s="2"/>
      <c r="VRD73" s="2"/>
      <c r="VRE73" s="2"/>
      <c r="VRF73" s="2"/>
      <c r="VRG73" s="2"/>
      <c r="VRH73" s="2"/>
      <c r="VRI73" s="2"/>
      <c r="VRJ73" s="2"/>
      <c r="VRK73" s="2"/>
      <c r="VRL73" s="2"/>
      <c r="VRM73" s="2"/>
      <c r="VRN73" s="2"/>
      <c r="VRO73" s="2"/>
      <c r="VRP73" s="2"/>
      <c r="VRQ73" s="2"/>
      <c r="VRR73" s="2"/>
      <c r="VRS73" s="2"/>
      <c r="VRT73" s="2"/>
      <c r="VRU73" s="2"/>
      <c r="VRV73" s="2"/>
      <c r="VRW73" s="2"/>
      <c r="VRX73" s="2"/>
      <c r="VRY73" s="2"/>
      <c r="VRZ73" s="2"/>
      <c r="VSA73" s="2"/>
      <c r="VSB73" s="2"/>
      <c r="VSC73" s="2"/>
      <c r="VSD73" s="2"/>
      <c r="VSE73" s="2"/>
      <c r="VSF73" s="2"/>
      <c r="VSG73" s="2"/>
      <c r="VSH73" s="2"/>
      <c r="VSI73" s="2"/>
      <c r="VSJ73" s="2"/>
      <c r="VSK73" s="2"/>
      <c r="VSL73" s="2"/>
      <c r="VSM73" s="2"/>
      <c r="VSN73" s="2"/>
      <c r="VSO73" s="2"/>
      <c r="VSP73" s="2"/>
      <c r="VSQ73" s="2"/>
      <c r="VSR73" s="2"/>
      <c r="VSS73" s="2"/>
      <c r="VST73" s="2"/>
      <c r="VSU73" s="2"/>
      <c r="VSV73" s="2"/>
      <c r="VSW73" s="2"/>
      <c r="VSX73" s="2"/>
      <c r="VSY73" s="2"/>
      <c r="VSZ73" s="2"/>
      <c r="VTA73" s="2"/>
      <c r="VTB73" s="2"/>
      <c r="VTC73" s="2"/>
      <c r="VTD73" s="2"/>
      <c r="VTE73" s="2"/>
      <c r="VTF73" s="2"/>
      <c r="VTG73" s="2"/>
      <c r="VTH73" s="2"/>
      <c r="VTI73" s="2"/>
      <c r="VTJ73" s="2"/>
      <c r="VTK73" s="2"/>
      <c r="VTL73" s="2"/>
      <c r="VTM73" s="2"/>
      <c r="VTN73" s="2"/>
      <c r="VTO73" s="2"/>
      <c r="VTP73" s="2"/>
      <c r="VTQ73" s="2"/>
      <c r="VTR73" s="2"/>
      <c r="VTS73" s="2"/>
      <c r="VTT73" s="2"/>
      <c r="VTU73" s="2"/>
      <c r="VTV73" s="2"/>
      <c r="VTW73" s="2"/>
      <c r="VTX73" s="2"/>
      <c r="VTY73" s="2"/>
      <c r="VTZ73" s="2"/>
      <c r="VUA73" s="2"/>
      <c r="VUB73" s="2"/>
      <c r="VUC73" s="2"/>
      <c r="VUD73" s="2"/>
      <c r="VUE73" s="2"/>
      <c r="VUF73" s="2"/>
      <c r="VUG73" s="2"/>
      <c r="VUH73" s="2"/>
      <c r="VUI73" s="2"/>
      <c r="VUJ73" s="2"/>
      <c r="VUK73" s="2"/>
      <c r="VUL73" s="2"/>
      <c r="VUM73" s="2"/>
      <c r="VUN73" s="2"/>
      <c r="VUO73" s="2"/>
      <c r="VUP73" s="2"/>
      <c r="VUQ73" s="2"/>
      <c r="VUR73" s="2"/>
      <c r="VUS73" s="2"/>
      <c r="VUT73" s="2"/>
      <c r="VUU73" s="2"/>
      <c r="VUV73" s="2"/>
      <c r="VUW73" s="2"/>
      <c r="VUX73" s="2"/>
      <c r="VUY73" s="2"/>
      <c r="VUZ73" s="2"/>
      <c r="VVA73" s="2"/>
      <c r="VVB73" s="2"/>
      <c r="VVC73" s="2"/>
      <c r="VVD73" s="2"/>
      <c r="VVE73" s="2"/>
      <c r="VVF73" s="2"/>
      <c r="VVG73" s="2"/>
      <c r="VVH73" s="2"/>
      <c r="VVI73" s="2"/>
      <c r="VVJ73" s="2"/>
      <c r="VVK73" s="2"/>
      <c r="VVL73" s="2"/>
      <c r="VVM73" s="2"/>
      <c r="VVN73" s="2"/>
      <c r="VVO73" s="2"/>
      <c r="VVP73" s="2"/>
      <c r="VVQ73" s="2"/>
      <c r="VVR73" s="2"/>
      <c r="VVS73" s="2"/>
      <c r="VVT73" s="2"/>
      <c r="VVU73" s="2"/>
      <c r="VVV73" s="2"/>
      <c r="VVW73" s="2"/>
      <c r="VVX73" s="2"/>
      <c r="VVY73" s="2"/>
      <c r="VVZ73" s="2"/>
      <c r="VWA73" s="2"/>
      <c r="VWB73" s="2"/>
      <c r="VWC73" s="2"/>
      <c r="VWD73" s="2"/>
      <c r="VWE73" s="2"/>
      <c r="VWF73" s="2"/>
      <c r="VWG73" s="2"/>
      <c r="VWH73" s="2"/>
      <c r="VWI73" s="2"/>
      <c r="VWJ73" s="2"/>
      <c r="VWK73" s="2"/>
      <c r="VWL73" s="2"/>
      <c r="VWM73" s="2"/>
      <c r="VWN73" s="2"/>
      <c r="VWO73" s="2"/>
      <c r="VWP73" s="2"/>
      <c r="VWQ73" s="2"/>
      <c r="VWR73" s="2"/>
      <c r="VWS73" s="2"/>
      <c r="VWT73" s="2"/>
      <c r="VWU73" s="2"/>
      <c r="VWV73" s="2"/>
      <c r="VWW73" s="2"/>
      <c r="VWX73" s="2"/>
      <c r="VWY73" s="2"/>
      <c r="VWZ73" s="2"/>
      <c r="VXA73" s="2"/>
      <c r="VXB73" s="2"/>
      <c r="VXC73" s="2"/>
      <c r="VXD73" s="2"/>
      <c r="VXE73" s="2"/>
      <c r="VXF73" s="2"/>
      <c r="VXG73" s="2"/>
      <c r="VXH73" s="2"/>
      <c r="VXI73" s="2"/>
      <c r="VXJ73" s="2"/>
      <c r="VXK73" s="2"/>
      <c r="VXL73" s="2"/>
      <c r="VXM73" s="2"/>
      <c r="VXN73" s="2"/>
      <c r="VXO73" s="2"/>
      <c r="VXP73" s="2"/>
      <c r="VXQ73" s="2"/>
      <c r="VXR73" s="2"/>
      <c r="VXS73" s="2"/>
      <c r="VXT73" s="2"/>
      <c r="VXU73" s="2"/>
      <c r="VXV73" s="2"/>
      <c r="VXW73" s="2"/>
      <c r="VXX73" s="2"/>
      <c r="VXY73" s="2"/>
      <c r="VXZ73" s="2"/>
      <c r="VYA73" s="2"/>
      <c r="VYB73" s="2"/>
      <c r="VYC73" s="2"/>
      <c r="VYD73" s="2"/>
      <c r="VYE73" s="2"/>
      <c r="VYF73" s="2"/>
      <c r="VYG73" s="2"/>
      <c r="VYH73" s="2"/>
      <c r="VYI73" s="2"/>
      <c r="VYJ73" s="2"/>
      <c r="VYK73" s="2"/>
      <c r="VYL73" s="2"/>
      <c r="VYM73" s="2"/>
      <c r="VYN73" s="2"/>
      <c r="VYO73" s="2"/>
      <c r="VYP73" s="2"/>
      <c r="VYQ73" s="2"/>
      <c r="VYR73" s="2"/>
      <c r="VYS73" s="2"/>
      <c r="VYT73" s="2"/>
      <c r="VYU73" s="2"/>
      <c r="VYV73" s="2"/>
      <c r="VYW73" s="2"/>
      <c r="VYX73" s="2"/>
      <c r="VYY73" s="2"/>
      <c r="VYZ73" s="2"/>
      <c r="VZA73" s="2"/>
      <c r="VZB73" s="2"/>
      <c r="VZC73" s="2"/>
      <c r="VZD73" s="2"/>
      <c r="VZE73" s="2"/>
      <c r="VZF73" s="2"/>
      <c r="VZG73" s="2"/>
      <c r="VZH73" s="2"/>
      <c r="VZI73" s="2"/>
      <c r="VZJ73" s="2"/>
      <c r="VZK73" s="2"/>
      <c r="VZL73" s="2"/>
      <c r="VZM73" s="2"/>
      <c r="VZN73" s="2"/>
      <c r="VZO73" s="2"/>
      <c r="VZP73" s="2"/>
      <c r="VZQ73" s="2"/>
      <c r="VZR73" s="2"/>
      <c r="VZS73" s="2"/>
      <c r="VZT73" s="2"/>
      <c r="VZU73" s="2"/>
      <c r="VZV73" s="2"/>
      <c r="VZW73" s="2"/>
      <c r="VZX73" s="2"/>
      <c r="VZY73" s="2"/>
      <c r="VZZ73" s="2"/>
      <c r="WAA73" s="2"/>
      <c r="WAB73" s="2"/>
      <c r="WAC73" s="2"/>
      <c r="WAD73" s="2"/>
      <c r="WAE73" s="2"/>
      <c r="WAF73" s="2"/>
      <c r="WAG73" s="2"/>
      <c r="WAH73" s="2"/>
      <c r="WAI73" s="2"/>
      <c r="WAJ73" s="2"/>
      <c r="WAK73" s="2"/>
      <c r="WAL73" s="2"/>
      <c r="WAM73" s="2"/>
      <c r="WAN73" s="2"/>
      <c r="WAO73" s="2"/>
      <c r="WAP73" s="2"/>
      <c r="WAQ73" s="2"/>
      <c r="WAR73" s="2"/>
      <c r="WAS73" s="2"/>
      <c r="WAT73" s="2"/>
      <c r="WAU73" s="2"/>
      <c r="WAV73" s="2"/>
      <c r="WAW73" s="2"/>
      <c r="WAX73" s="2"/>
      <c r="WAY73" s="2"/>
      <c r="WAZ73" s="2"/>
      <c r="WBA73" s="2"/>
      <c r="WBB73" s="2"/>
      <c r="WBC73" s="2"/>
      <c r="WBD73" s="2"/>
      <c r="WBE73" s="2"/>
      <c r="WBF73" s="2"/>
      <c r="WBG73" s="2"/>
      <c r="WBH73" s="2"/>
      <c r="WBI73" s="2"/>
      <c r="WBJ73" s="2"/>
      <c r="WBK73" s="2"/>
      <c r="WBL73" s="2"/>
      <c r="WBM73" s="2"/>
      <c r="WBN73" s="2"/>
      <c r="WBO73" s="2"/>
      <c r="WBP73" s="2"/>
      <c r="WBQ73" s="2"/>
      <c r="WBR73" s="2"/>
      <c r="WBS73" s="2"/>
      <c r="WBT73" s="2"/>
      <c r="WBU73" s="2"/>
      <c r="WBV73" s="2"/>
      <c r="WBW73" s="2"/>
      <c r="WBX73" s="2"/>
      <c r="WBY73" s="2"/>
      <c r="WBZ73" s="2"/>
      <c r="WCA73" s="2"/>
      <c r="WCB73" s="2"/>
      <c r="WCC73" s="2"/>
      <c r="WCD73" s="2"/>
      <c r="WCE73" s="2"/>
      <c r="WCF73" s="2"/>
      <c r="WCG73" s="2"/>
      <c r="WCH73" s="2"/>
      <c r="WCI73" s="2"/>
      <c r="WCJ73" s="2"/>
      <c r="WCK73" s="2"/>
      <c r="WCL73" s="2"/>
      <c r="WCM73" s="2"/>
      <c r="WCN73" s="2"/>
      <c r="WCO73" s="2"/>
      <c r="WCP73" s="2"/>
      <c r="WCQ73" s="2"/>
      <c r="WCR73" s="2"/>
      <c r="WCS73" s="2"/>
      <c r="WCT73" s="2"/>
      <c r="WCU73" s="2"/>
      <c r="WCV73" s="2"/>
      <c r="WCW73" s="2"/>
      <c r="WCX73" s="2"/>
      <c r="WCY73" s="2"/>
      <c r="WCZ73" s="2"/>
      <c r="WDA73" s="2"/>
      <c r="WDB73" s="2"/>
      <c r="WDC73" s="2"/>
      <c r="WDD73" s="2"/>
      <c r="WDE73" s="2"/>
      <c r="WDF73" s="2"/>
      <c r="WDG73" s="2"/>
      <c r="WDH73" s="2"/>
      <c r="WDI73" s="2"/>
      <c r="WDJ73" s="2"/>
      <c r="WDK73" s="2"/>
      <c r="WDL73" s="2"/>
      <c r="WDM73" s="2"/>
      <c r="WDN73" s="2"/>
      <c r="WDO73" s="2"/>
      <c r="WDP73" s="2"/>
      <c r="WDQ73" s="2"/>
      <c r="WDR73" s="2"/>
      <c r="WDS73" s="2"/>
      <c r="WDT73" s="2"/>
      <c r="WDU73" s="2"/>
      <c r="WDV73" s="2"/>
      <c r="WDW73" s="2"/>
      <c r="WDX73" s="2"/>
      <c r="WDY73" s="2"/>
      <c r="WDZ73" s="2"/>
      <c r="WEA73" s="2"/>
      <c r="WEB73" s="2"/>
      <c r="WEC73" s="2"/>
      <c r="WED73" s="2"/>
      <c r="WEE73" s="2"/>
      <c r="WEF73" s="2"/>
      <c r="WEG73" s="2"/>
      <c r="WEH73" s="2"/>
      <c r="WEI73" s="2"/>
      <c r="WEJ73" s="2"/>
      <c r="WEK73" s="2"/>
      <c r="WEL73" s="2"/>
      <c r="WEM73" s="2"/>
      <c r="WEN73" s="2"/>
      <c r="WEO73" s="2"/>
      <c r="WEP73" s="2"/>
      <c r="WEQ73" s="2"/>
      <c r="WER73" s="2"/>
      <c r="WES73" s="2"/>
      <c r="WET73" s="2"/>
      <c r="WEU73" s="2"/>
      <c r="WEV73" s="2"/>
      <c r="WEW73" s="2"/>
      <c r="WEX73" s="2"/>
      <c r="WEY73" s="2"/>
      <c r="WEZ73" s="2"/>
      <c r="WFA73" s="2"/>
      <c r="WFB73" s="2"/>
      <c r="WFC73" s="2"/>
      <c r="WFD73" s="2"/>
      <c r="WFE73" s="2"/>
      <c r="WFF73" s="2"/>
      <c r="WFG73" s="2"/>
      <c r="WFH73" s="2"/>
      <c r="WFI73" s="2"/>
      <c r="WFJ73" s="2"/>
      <c r="WFK73" s="2"/>
      <c r="WFL73" s="2"/>
      <c r="WFM73" s="2"/>
      <c r="WFN73" s="2"/>
      <c r="WFO73" s="2"/>
      <c r="WFP73" s="2"/>
      <c r="WFQ73" s="2"/>
      <c r="WFR73" s="2"/>
      <c r="WFS73" s="2"/>
      <c r="WFT73" s="2"/>
      <c r="WFU73" s="2"/>
      <c r="WFV73" s="2"/>
      <c r="WFW73" s="2"/>
      <c r="WFX73" s="2"/>
      <c r="WFY73" s="2"/>
      <c r="WFZ73" s="2"/>
      <c r="WGA73" s="2"/>
      <c r="WGB73" s="2"/>
      <c r="WGC73" s="2"/>
      <c r="WGD73" s="2"/>
      <c r="WGE73" s="2"/>
      <c r="WGF73" s="2"/>
      <c r="WGG73" s="2"/>
      <c r="WGH73" s="2"/>
      <c r="WGI73" s="2"/>
      <c r="WGJ73" s="2"/>
      <c r="WGK73" s="2"/>
      <c r="WGL73" s="2"/>
      <c r="WGM73" s="2"/>
      <c r="WGN73" s="2"/>
      <c r="WGO73" s="2"/>
      <c r="WGP73" s="2"/>
      <c r="WGQ73" s="2"/>
      <c r="WGR73" s="2"/>
      <c r="WGS73" s="2"/>
      <c r="WGT73" s="2"/>
      <c r="WGU73" s="2"/>
      <c r="WGV73" s="2"/>
      <c r="WGW73" s="2"/>
      <c r="WGX73" s="2"/>
      <c r="WGY73" s="2"/>
      <c r="WGZ73" s="2"/>
      <c r="WHA73" s="2"/>
      <c r="WHB73" s="2"/>
      <c r="WHC73" s="2"/>
      <c r="WHD73" s="2"/>
      <c r="WHE73" s="2"/>
      <c r="WHF73" s="2"/>
      <c r="WHG73" s="2"/>
      <c r="WHH73" s="2"/>
      <c r="WHI73" s="2"/>
      <c r="WHJ73" s="2"/>
      <c r="WHK73" s="2"/>
      <c r="WHL73" s="2"/>
      <c r="WHM73" s="2"/>
      <c r="WHN73" s="2"/>
      <c r="WHO73" s="2"/>
      <c r="WHP73" s="2"/>
      <c r="WHQ73" s="2"/>
      <c r="WHR73" s="2"/>
      <c r="WHS73" s="2"/>
      <c r="WHT73" s="2"/>
      <c r="WHU73" s="2"/>
      <c r="WHV73" s="2"/>
      <c r="WHW73" s="2"/>
      <c r="WHX73" s="2"/>
      <c r="WHY73" s="2"/>
      <c r="WHZ73" s="2"/>
      <c r="WIA73" s="2"/>
      <c r="WIB73" s="2"/>
      <c r="WIC73" s="2"/>
      <c r="WID73" s="2"/>
      <c r="WIE73" s="2"/>
      <c r="WIF73" s="2"/>
      <c r="WIG73" s="2"/>
      <c r="WIH73" s="2"/>
      <c r="WII73" s="2"/>
      <c r="WIJ73" s="2"/>
      <c r="WIK73" s="2"/>
      <c r="WIL73" s="2"/>
      <c r="WIM73" s="2"/>
      <c r="WIN73" s="2"/>
      <c r="WIO73" s="2"/>
      <c r="WIP73" s="2"/>
      <c r="WIQ73" s="2"/>
      <c r="WIR73" s="2"/>
      <c r="WIS73" s="2"/>
      <c r="WIT73" s="2"/>
      <c r="WIU73" s="2"/>
      <c r="WIV73" s="2"/>
      <c r="WIW73" s="2"/>
      <c r="WIX73" s="2"/>
      <c r="WIY73" s="2"/>
      <c r="WIZ73" s="2"/>
      <c r="WJA73" s="2"/>
      <c r="WJB73" s="2"/>
      <c r="WJC73" s="2"/>
      <c r="WJD73" s="2"/>
      <c r="WJE73" s="2"/>
      <c r="WJF73" s="2"/>
      <c r="WJG73" s="2"/>
      <c r="WJH73" s="2"/>
      <c r="WJI73" s="2"/>
      <c r="WJJ73" s="2"/>
      <c r="WJK73" s="2"/>
      <c r="WJL73" s="2"/>
      <c r="WJM73" s="2"/>
      <c r="WJN73" s="2"/>
      <c r="WJO73" s="2"/>
      <c r="WJP73" s="2"/>
      <c r="WJQ73" s="2"/>
      <c r="WJR73" s="2"/>
      <c r="WJS73" s="2"/>
      <c r="WJT73" s="2"/>
      <c r="WJU73" s="2"/>
      <c r="WJV73" s="2"/>
      <c r="WJW73" s="2"/>
      <c r="WJX73" s="2"/>
      <c r="WJY73" s="2"/>
      <c r="WJZ73" s="2"/>
      <c r="WKA73" s="2"/>
      <c r="WKB73" s="2"/>
      <c r="WKC73" s="2"/>
      <c r="WKD73" s="2"/>
      <c r="WKE73" s="2"/>
      <c r="WKF73" s="2"/>
      <c r="WKG73" s="2"/>
      <c r="WKH73" s="2"/>
      <c r="WKI73" s="2"/>
      <c r="WKJ73" s="2"/>
      <c r="WKK73" s="2"/>
      <c r="WKL73" s="2"/>
      <c r="WKM73" s="2"/>
      <c r="WKN73" s="2"/>
      <c r="WKO73" s="2"/>
      <c r="WKP73" s="2"/>
      <c r="WKQ73" s="2"/>
      <c r="WKR73" s="2"/>
      <c r="WKS73" s="2"/>
      <c r="WKT73" s="2"/>
      <c r="WKU73" s="2"/>
      <c r="WKV73" s="2"/>
      <c r="WKW73" s="2"/>
      <c r="WKX73" s="2"/>
      <c r="WKY73" s="2"/>
      <c r="WKZ73" s="2"/>
      <c r="WLA73" s="2"/>
      <c r="WLB73" s="2"/>
      <c r="WLC73" s="2"/>
      <c r="WLD73" s="2"/>
      <c r="WLE73" s="2"/>
      <c r="WLF73" s="2"/>
      <c r="WLG73" s="2"/>
      <c r="WLH73" s="2"/>
      <c r="WLI73" s="2"/>
      <c r="WLJ73" s="2"/>
      <c r="WLK73" s="2"/>
      <c r="WLL73" s="2"/>
      <c r="WLM73" s="2"/>
      <c r="WLN73" s="2"/>
      <c r="WLO73" s="2"/>
      <c r="WLP73" s="2"/>
      <c r="WLQ73" s="2"/>
      <c r="WLR73" s="2"/>
      <c r="WLS73" s="2"/>
      <c r="WLT73" s="2"/>
      <c r="WLU73" s="2"/>
      <c r="WLV73" s="2"/>
      <c r="WLW73" s="2"/>
      <c r="WLX73" s="2"/>
      <c r="WLY73" s="2"/>
      <c r="WLZ73" s="2"/>
      <c r="WMA73" s="2"/>
      <c r="WMB73" s="2"/>
      <c r="WMC73" s="2"/>
      <c r="WMD73" s="2"/>
      <c r="WME73" s="2"/>
      <c r="WMF73" s="2"/>
      <c r="WMG73" s="2"/>
      <c r="WMH73" s="2"/>
      <c r="WMI73" s="2"/>
      <c r="WMJ73" s="2"/>
      <c r="WMK73" s="2"/>
      <c r="WML73" s="2"/>
      <c r="WMM73" s="2"/>
      <c r="WMN73" s="2"/>
      <c r="WMO73" s="2"/>
      <c r="WMP73" s="2"/>
      <c r="WMQ73" s="2"/>
      <c r="WMR73" s="2"/>
      <c r="WMS73" s="2"/>
      <c r="WMT73" s="2"/>
      <c r="WMU73" s="2"/>
      <c r="WMV73" s="2"/>
      <c r="WMW73" s="2"/>
      <c r="WMX73" s="2"/>
      <c r="WMY73" s="2"/>
      <c r="WMZ73" s="2"/>
      <c r="WNA73" s="2"/>
      <c r="WNB73" s="2"/>
      <c r="WNC73" s="2"/>
      <c r="WND73" s="2"/>
      <c r="WNE73" s="2"/>
      <c r="WNF73" s="2"/>
      <c r="WNG73" s="2"/>
      <c r="WNH73" s="2"/>
      <c r="WNI73" s="2"/>
      <c r="WNJ73" s="2"/>
      <c r="WNK73" s="2"/>
      <c r="WNL73" s="2"/>
      <c r="WNM73" s="2"/>
      <c r="WNN73" s="2"/>
      <c r="WNO73" s="2"/>
      <c r="WNP73" s="2"/>
      <c r="WNQ73" s="2"/>
      <c r="WNR73" s="2"/>
      <c r="WNS73" s="2"/>
      <c r="WNT73" s="2"/>
      <c r="WNU73" s="2"/>
      <c r="WNV73" s="2"/>
      <c r="WNW73" s="2"/>
      <c r="WNX73" s="2"/>
      <c r="WNY73" s="2"/>
      <c r="WNZ73" s="2"/>
      <c r="WOA73" s="2"/>
      <c r="WOB73" s="2"/>
      <c r="WOC73" s="2"/>
      <c r="WOD73" s="2"/>
      <c r="WOE73" s="2"/>
      <c r="WOF73" s="2"/>
      <c r="WOG73" s="2"/>
      <c r="WOH73" s="2"/>
      <c r="WOI73" s="2"/>
      <c r="WOJ73" s="2"/>
      <c r="WOK73" s="2"/>
      <c r="WOL73" s="2"/>
      <c r="WOM73" s="2"/>
      <c r="WON73" s="2"/>
      <c r="WOO73" s="2"/>
      <c r="WOP73" s="2"/>
      <c r="WOQ73" s="2"/>
      <c r="WOR73" s="2"/>
      <c r="WOS73" s="2"/>
      <c r="WOT73" s="2"/>
      <c r="WOU73" s="2"/>
      <c r="WOV73" s="2"/>
      <c r="WOW73" s="2"/>
      <c r="WOX73" s="2"/>
      <c r="WOY73" s="2"/>
      <c r="WOZ73" s="2"/>
      <c r="WPA73" s="2"/>
      <c r="WPB73" s="2"/>
      <c r="WPC73" s="2"/>
      <c r="WPD73" s="2"/>
      <c r="WPE73" s="2"/>
      <c r="WPF73" s="2"/>
      <c r="WPG73" s="2"/>
      <c r="WPH73" s="2"/>
      <c r="WPI73" s="2"/>
      <c r="WPJ73" s="2"/>
      <c r="WPK73" s="2"/>
      <c r="WPL73" s="2"/>
      <c r="WPM73" s="2"/>
      <c r="WPN73" s="2"/>
      <c r="WPO73" s="2"/>
      <c r="WPP73" s="2"/>
      <c r="WPQ73" s="2"/>
      <c r="WPR73" s="2"/>
      <c r="WPS73" s="2"/>
      <c r="WPT73" s="2"/>
      <c r="WPU73" s="2"/>
      <c r="WPV73" s="2"/>
      <c r="WPW73" s="2"/>
      <c r="WPX73" s="2"/>
      <c r="WPY73" s="2"/>
      <c r="WPZ73" s="2"/>
      <c r="WQA73" s="2"/>
      <c r="WQB73" s="2"/>
      <c r="WQC73" s="2"/>
      <c r="WQD73" s="2"/>
      <c r="WQE73" s="2"/>
      <c r="WQF73" s="2"/>
      <c r="WQG73" s="2"/>
      <c r="WQH73" s="2"/>
      <c r="WQI73" s="2"/>
      <c r="WQJ73" s="2"/>
      <c r="WQK73" s="2"/>
      <c r="WQL73" s="2"/>
      <c r="WQM73" s="2"/>
      <c r="WQN73" s="2"/>
      <c r="WQO73" s="2"/>
      <c r="WQP73" s="2"/>
      <c r="WQQ73" s="2"/>
      <c r="WQR73" s="2"/>
      <c r="WQS73" s="2"/>
      <c r="WQT73" s="2"/>
      <c r="WQU73" s="2"/>
      <c r="WQV73" s="2"/>
      <c r="WQW73" s="2"/>
      <c r="WQX73" s="2"/>
      <c r="WQY73" s="2"/>
      <c r="WQZ73" s="2"/>
      <c r="WRA73" s="2"/>
      <c r="WRB73" s="2"/>
      <c r="WRC73" s="2"/>
      <c r="WRD73" s="2"/>
      <c r="WRE73" s="2"/>
      <c r="WRF73" s="2"/>
      <c r="WRG73" s="2"/>
      <c r="WRH73" s="2"/>
      <c r="WRI73" s="2"/>
      <c r="WRJ73" s="2"/>
      <c r="WRK73" s="2"/>
      <c r="WRL73" s="2"/>
      <c r="WRM73" s="2"/>
      <c r="WRN73" s="2"/>
      <c r="WRO73" s="2"/>
      <c r="WRP73" s="2"/>
      <c r="WRQ73" s="2"/>
      <c r="WRR73" s="2"/>
      <c r="WRS73" s="2"/>
      <c r="WRT73" s="2"/>
      <c r="WRU73" s="2"/>
      <c r="WRV73" s="2"/>
      <c r="WRW73" s="2"/>
      <c r="WRX73" s="2"/>
      <c r="WRY73" s="2"/>
      <c r="WRZ73" s="2"/>
      <c r="WSA73" s="2"/>
      <c r="WSB73" s="2"/>
      <c r="WSC73" s="2"/>
      <c r="WSD73" s="2"/>
      <c r="WSE73" s="2"/>
      <c r="WSF73" s="2"/>
      <c r="WSG73" s="2"/>
      <c r="WSH73" s="2"/>
      <c r="WSI73" s="2"/>
      <c r="WSJ73" s="2"/>
      <c r="WSK73" s="2"/>
      <c r="WSL73" s="2"/>
      <c r="WSM73" s="2"/>
      <c r="WSN73" s="2"/>
      <c r="WSO73" s="2"/>
      <c r="WSP73" s="2"/>
      <c r="WSQ73" s="2"/>
      <c r="WSR73" s="2"/>
      <c r="WSS73" s="2"/>
      <c r="WST73" s="2"/>
      <c r="WSU73" s="2"/>
      <c r="WSV73" s="2"/>
      <c r="WSW73" s="2"/>
      <c r="WSX73" s="2"/>
      <c r="WSY73" s="2"/>
      <c r="WSZ73" s="2"/>
      <c r="WTA73" s="2"/>
      <c r="WTB73" s="2"/>
      <c r="WTC73" s="2"/>
      <c r="WTD73" s="2"/>
      <c r="WTE73" s="2"/>
      <c r="WTF73" s="2"/>
      <c r="WTG73" s="2"/>
      <c r="WTH73" s="2"/>
      <c r="WTI73" s="2"/>
      <c r="WTJ73" s="2"/>
      <c r="WTK73" s="2"/>
      <c r="WTL73" s="2"/>
      <c r="WTM73" s="2"/>
      <c r="WTN73" s="2"/>
      <c r="WTO73" s="2"/>
      <c r="WTP73" s="2"/>
      <c r="WTQ73" s="2"/>
      <c r="WTR73" s="2"/>
      <c r="WTS73" s="2"/>
      <c r="WTT73" s="2"/>
      <c r="WTU73" s="2"/>
      <c r="WTV73" s="2"/>
      <c r="WTW73" s="2"/>
      <c r="WTX73" s="2"/>
      <c r="WTY73" s="2"/>
      <c r="WTZ73" s="2"/>
      <c r="WUA73" s="2"/>
      <c r="WUB73" s="2"/>
      <c r="WUC73" s="2"/>
      <c r="WUD73" s="2"/>
      <c r="WUE73" s="2"/>
      <c r="WUF73" s="2"/>
      <c r="WUG73" s="2"/>
      <c r="WUH73" s="2"/>
      <c r="WUI73" s="2"/>
      <c r="WUJ73" s="2"/>
      <c r="WUK73" s="2"/>
      <c r="WUL73" s="2"/>
      <c r="WUM73" s="2"/>
      <c r="WUN73" s="2"/>
      <c r="WUO73" s="2"/>
      <c r="WUP73" s="2"/>
      <c r="WUQ73" s="2"/>
      <c r="WUR73" s="2"/>
      <c r="WUS73" s="2"/>
      <c r="WUT73" s="2"/>
      <c r="WUU73" s="2"/>
      <c r="WUV73" s="2"/>
      <c r="WUW73" s="2"/>
      <c r="WUX73" s="2"/>
      <c r="WUY73" s="2"/>
      <c r="WUZ73" s="2"/>
      <c r="WVA73" s="2"/>
      <c r="WVB73" s="2"/>
      <c r="WVC73" s="2"/>
      <c r="WVD73" s="2"/>
      <c r="WVE73" s="2"/>
      <c r="WVF73" s="2"/>
      <c r="WVG73" s="2"/>
      <c r="WVH73" s="2"/>
      <c r="WVI73" s="2"/>
      <c r="WVJ73" s="2"/>
      <c r="WVK73" s="2"/>
      <c r="WVL73" s="2"/>
      <c r="WVM73" s="2"/>
      <c r="WVN73" s="2"/>
      <c r="WVO73" s="2"/>
      <c r="WVP73" s="2"/>
      <c r="WVQ73" s="2"/>
      <c r="WVR73" s="2"/>
      <c r="WVS73" s="2"/>
      <c r="WVT73" s="2"/>
      <c r="WVU73" s="2"/>
      <c r="WVV73" s="2"/>
      <c r="WVW73" s="2"/>
    </row>
    <row r="79" spans="1:16143" s="3" customFormat="1">
      <c r="A79" s="2"/>
      <c r="B79" s="73"/>
      <c r="C79" s="2"/>
      <c r="D79" s="2"/>
      <c r="E79" s="2"/>
      <c r="F79" s="2"/>
      <c r="G79" s="2"/>
      <c r="H79" s="2"/>
      <c r="I79" s="2"/>
      <c r="J79" s="2"/>
      <c r="K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  <c r="XT79" s="2"/>
      <c r="XU79" s="2"/>
      <c r="XV79" s="2"/>
      <c r="XW79" s="2"/>
      <c r="XX79" s="2"/>
      <c r="XY79" s="2"/>
      <c r="XZ79" s="2"/>
      <c r="YA79" s="2"/>
      <c r="YB79" s="2"/>
      <c r="YC79" s="2"/>
      <c r="YD79" s="2"/>
      <c r="YE79" s="2"/>
      <c r="YF79" s="2"/>
      <c r="YG79" s="2"/>
      <c r="YH79" s="2"/>
      <c r="YI79" s="2"/>
      <c r="YJ79" s="2"/>
      <c r="YK79" s="2"/>
      <c r="YL79" s="2"/>
      <c r="YM79" s="2"/>
      <c r="YN79" s="2"/>
      <c r="YO79" s="2"/>
      <c r="YP79" s="2"/>
      <c r="YQ79" s="2"/>
      <c r="YR79" s="2"/>
      <c r="YS79" s="2"/>
      <c r="YT79" s="2"/>
      <c r="YU79" s="2"/>
      <c r="YV79" s="2"/>
      <c r="YW79" s="2"/>
      <c r="YX79" s="2"/>
      <c r="YY79" s="2"/>
      <c r="YZ79" s="2"/>
      <c r="ZA79" s="2"/>
      <c r="ZB79" s="2"/>
      <c r="ZC79" s="2"/>
      <c r="ZD79" s="2"/>
      <c r="ZE79" s="2"/>
      <c r="ZF79" s="2"/>
      <c r="ZG79" s="2"/>
      <c r="ZH79" s="2"/>
      <c r="ZI79" s="2"/>
      <c r="ZJ79" s="2"/>
      <c r="ZK79" s="2"/>
      <c r="ZL79" s="2"/>
      <c r="ZM79" s="2"/>
      <c r="ZN79" s="2"/>
      <c r="ZO79" s="2"/>
      <c r="ZP79" s="2"/>
      <c r="ZQ79" s="2"/>
      <c r="ZR79" s="2"/>
      <c r="ZS79" s="2"/>
      <c r="ZT79" s="2"/>
      <c r="ZU79" s="2"/>
      <c r="ZV79" s="2"/>
      <c r="ZW79" s="2"/>
      <c r="ZX79" s="2"/>
      <c r="ZY79" s="2"/>
      <c r="ZZ79" s="2"/>
      <c r="AAA79" s="2"/>
      <c r="AAB79" s="2"/>
      <c r="AAC79" s="2"/>
      <c r="AAD79" s="2"/>
      <c r="AAE79" s="2"/>
      <c r="AAF79" s="2"/>
      <c r="AAG79" s="2"/>
      <c r="AAH79" s="2"/>
      <c r="AAI79" s="2"/>
      <c r="AAJ79" s="2"/>
      <c r="AAK79" s="2"/>
      <c r="AAL79" s="2"/>
      <c r="AAM79" s="2"/>
      <c r="AAN79" s="2"/>
      <c r="AAO79" s="2"/>
      <c r="AAP79" s="2"/>
      <c r="AAQ79" s="2"/>
      <c r="AAR79" s="2"/>
      <c r="AAS79" s="2"/>
      <c r="AAT79" s="2"/>
      <c r="AAU79" s="2"/>
      <c r="AAV79" s="2"/>
      <c r="AAW79" s="2"/>
      <c r="AAX79" s="2"/>
      <c r="AAY79" s="2"/>
      <c r="AAZ79" s="2"/>
      <c r="ABA79" s="2"/>
      <c r="ABB79" s="2"/>
      <c r="ABC79" s="2"/>
      <c r="ABD79" s="2"/>
      <c r="ABE79" s="2"/>
      <c r="ABF79" s="2"/>
      <c r="ABG79" s="2"/>
      <c r="ABH79" s="2"/>
      <c r="ABI79" s="2"/>
      <c r="ABJ79" s="2"/>
      <c r="ABK79" s="2"/>
      <c r="ABL79" s="2"/>
      <c r="ABM79" s="2"/>
      <c r="ABN79" s="2"/>
      <c r="ABO79" s="2"/>
      <c r="ABP79" s="2"/>
      <c r="ABQ79" s="2"/>
      <c r="ABR79" s="2"/>
      <c r="ABS79" s="2"/>
      <c r="ABT79" s="2"/>
      <c r="ABU79" s="2"/>
      <c r="ABV79" s="2"/>
      <c r="ABW79" s="2"/>
      <c r="ABX79" s="2"/>
      <c r="ABY79" s="2"/>
      <c r="ABZ79" s="2"/>
      <c r="ACA79" s="2"/>
      <c r="ACB79" s="2"/>
      <c r="ACC79" s="2"/>
      <c r="ACD79" s="2"/>
      <c r="ACE79" s="2"/>
      <c r="ACF79" s="2"/>
      <c r="ACG79" s="2"/>
      <c r="ACH79" s="2"/>
      <c r="ACI79" s="2"/>
      <c r="ACJ79" s="2"/>
      <c r="ACK79" s="2"/>
      <c r="ACL79" s="2"/>
      <c r="ACM79" s="2"/>
      <c r="ACN79" s="2"/>
      <c r="ACO79" s="2"/>
      <c r="ACP79" s="2"/>
      <c r="ACQ79" s="2"/>
      <c r="ACR79" s="2"/>
      <c r="ACS79" s="2"/>
      <c r="ACT79" s="2"/>
      <c r="ACU79" s="2"/>
      <c r="ACV79" s="2"/>
      <c r="ACW79" s="2"/>
      <c r="ACX79" s="2"/>
      <c r="ACY79" s="2"/>
      <c r="ACZ79" s="2"/>
      <c r="ADA79" s="2"/>
      <c r="ADB79" s="2"/>
      <c r="ADC79" s="2"/>
      <c r="ADD79" s="2"/>
      <c r="ADE79" s="2"/>
      <c r="ADF79" s="2"/>
      <c r="ADG79" s="2"/>
      <c r="ADH79" s="2"/>
      <c r="ADI79" s="2"/>
      <c r="ADJ79" s="2"/>
      <c r="ADK79" s="2"/>
      <c r="ADL79" s="2"/>
      <c r="ADM79" s="2"/>
      <c r="ADN79" s="2"/>
      <c r="ADO79" s="2"/>
      <c r="ADP79" s="2"/>
      <c r="ADQ79" s="2"/>
      <c r="ADR79" s="2"/>
      <c r="ADS79" s="2"/>
      <c r="ADT79" s="2"/>
      <c r="ADU79" s="2"/>
      <c r="ADV79" s="2"/>
      <c r="ADW79" s="2"/>
      <c r="ADX79" s="2"/>
      <c r="ADY79" s="2"/>
      <c r="ADZ79" s="2"/>
      <c r="AEA79" s="2"/>
      <c r="AEB79" s="2"/>
      <c r="AEC79" s="2"/>
      <c r="AED79" s="2"/>
      <c r="AEE79" s="2"/>
      <c r="AEF79" s="2"/>
      <c r="AEG79" s="2"/>
      <c r="AEH79" s="2"/>
      <c r="AEI79" s="2"/>
      <c r="AEJ79" s="2"/>
      <c r="AEK79" s="2"/>
      <c r="AEL79" s="2"/>
      <c r="AEM79" s="2"/>
      <c r="AEN79" s="2"/>
      <c r="AEO79" s="2"/>
      <c r="AEP79" s="2"/>
      <c r="AEQ79" s="2"/>
      <c r="AER79" s="2"/>
      <c r="AES79" s="2"/>
      <c r="AET79" s="2"/>
      <c r="AEU79" s="2"/>
      <c r="AEV79" s="2"/>
      <c r="AEW79" s="2"/>
      <c r="AEX79" s="2"/>
      <c r="AEY79" s="2"/>
      <c r="AEZ79" s="2"/>
      <c r="AFA79" s="2"/>
      <c r="AFB79" s="2"/>
      <c r="AFC79" s="2"/>
      <c r="AFD79" s="2"/>
      <c r="AFE79" s="2"/>
      <c r="AFF79" s="2"/>
      <c r="AFG79" s="2"/>
      <c r="AFH79" s="2"/>
      <c r="AFI79" s="2"/>
      <c r="AFJ79" s="2"/>
      <c r="AFK79" s="2"/>
      <c r="AFL79" s="2"/>
      <c r="AFM79" s="2"/>
      <c r="AFN79" s="2"/>
      <c r="AFO79" s="2"/>
      <c r="AFP79" s="2"/>
      <c r="AFQ79" s="2"/>
      <c r="AFR79" s="2"/>
      <c r="AFS79" s="2"/>
      <c r="AFT79" s="2"/>
      <c r="AFU79" s="2"/>
      <c r="AFV79" s="2"/>
      <c r="AFW79" s="2"/>
      <c r="AFX79" s="2"/>
      <c r="AFY79" s="2"/>
      <c r="AFZ79" s="2"/>
      <c r="AGA79" s="2"/>
      <c r="AGB79" s="2"/>
      <c r="AGC79" s="2"/>
      <c r="AGD79" s="2"/>
      <c r="AGE79" s="2"/>
      <c r="AGF79" s="2"/>
      <c r="AGG79" s="2"/>
      <c r="AGH79" s="2"/>
      <c r="AGI79" s="2"/>
      <c r="AGJ79" s="2"/>
      <c r="AGK79" s="2"/>
      <c r="AGL79" s="2"/>
      <c r="AGM79" s="2"/>
      <c r="AGN79" s="2"/>
      <c r="AGO79" s="2"/>
      <c r="AGP79" s="2"/>
      <c r="AGQ79" s="2"/>
      <c r="AGR79" s="2"/>
      <c r="AGS79" s="2"/>
      <c r="AGT79" s="2"/>
      <c r="AGU79" s="2"/>
      <c r="AGV79" s="2"/>
      <c r="AGW79" s="2"/>
      <c r="AGX79" s="2"/>
      <c r="AGY79" s="2"/>
      <c r="AGZ79" s="2"/>
      <c r="AHA79" s="2"/>
      <c r="AHB79" s="2"/>
      <c r="AHC79" s="2"/>
      <c r="AHD79" s="2"/>
      <c r="AHE79" s="2"/>
      <c r="AHF79" s="2"/>
      <c r="AHG79" s="2"/>
      <c r="AHH79" s="2"/>
      <c r="AHI79" s="2"/>
      <c r="AHJ79" s="2"/>
      <c r="AHK79" s="2"/>
      <c r="AHL79" s="2"/>
      <c r="AHM79" s="2"/>
      <c r="AHN79" s="2"/>
      <c r="AHO79" s="2"/>
      <c r="AHP79" s="2"/>
      <c r="AHQ79" s="2"/>
      <c r="AHR79" s="2"/>
      <c r="AHS79" s="2"/>
      <c r="AHT79" s="2"/>
      <c r="AHU79" s="2"/>
      <c r="AHV79" s="2"/>
      <c r="AHW79" s="2"/>
      <c r="AHX79" s="2"/>
      <c r="AHY79" s="2"/>
      <c r="AHZ79" s="2"/>
      <c r="AIA79" s="2"/>
      <c r="AIB79" s="2"/>
      <c r="AIC79" s="2"/>
      <c r="AID79" s="2"/>
      <c r="AIE79" s="2"/>
      <c r="AIF79" s="2"/>
      <c r="AIG79" s="2"/>
      <c r="AIH79" s="2"/>
      <c r="AII79" s="2"/>
      <c r="AIJ79" s="2"/>
      <c r="AIK79" s="2"/>
      <c r="AIL79" s="2"/>
      <c r="AIM79" s="2"/>
      <c r="AIN79" s="2"/>
      <c r="AIO79" s="2"/>
      <c r="AIP79" s="2"/>
      <c r="AIQ79" s="2"/>
      <c r="AIR79" s="2"/>
      <c r="AIS79" s="2"/>
      <c r="AIT79" s="2"/>
      <c r="AIU79" s="2"/>
      <c r="AIV79" s="2"/>
      <c r="AIW79" s="2"/>
      <c r="AIX79" s="2"/>
      <c r="AIY79" s="2"/>
      <c r="AIZ79" s="2"/>
      <c r="AJA79" s="2"/>
      <c r="AJB79" s="2"/>
      <c r="AJC79" s="2"/>
      <c r="AJD79" s="2"/>
      <c r="AJE79" s="2"/>
      <c r="AJF79" s="2"/>
      <c r="AJG79" s="2"/>
      <c r="AJH79" s="2"/>
      <c r="AJI79" s="2"/>
      <c r="AJJ79" s="2"/>
      <c r="AJK79" s="2"/>
      <c r="AJL79" s="2"/>
      <c r="AJM79" s="2"/>
      <c r="AJN79" s="2"/>
      <c r="AJO79" s="2"/>
      <c r="AJP79" s="2"/>
      <c r="AJQ79" s="2"/>
      <c r="AJR79" s="2"/>
      <c r="AJS79" s="2"/>
      <c r="AJT79" s="2"/>
      <c r="AJU79" s="2"/>
      <c r="AJV79" s="2"/>
      <c r="AJW79" s="2"/>
      <c r="AJX79" s="2"/>
      <c r="AJY79" s="2"/>
      <c r="AJZ79" s="2"/>
      <c r="AKA79" s="2"/>
      <c r="AKB79" s="2"/>
      <c r="AKC79" s="2"/>
      <c r="AKD79" s="2"/>
      <c r="AKE79" s="2"/>
      <c r="AKF79" s="2"/>
      <c r="AKG79" s="2"/>
      <c r="AKH79" s="2"/>
      <c r="AKI79" s="2"/>
      <c r="AKJ79" s="2"/>
      <c r="AKK79" s="2"/>
      <c r="AKL79" s="2"/>
      <c r="AKM79" s="2"/>
      <c r="AKN79" s="2"/>
      <c r="AKO79" s="2"/>
      <c r="AKP79" s="2"/>
      <c r="AKQ79" s="2"/>
      <c r="AKR79" s="2"/>
      <c r="AKS79" s="2"/>
      <c r="AKT79" s="2"/>
      <c r="AKU79" s="2"/>
      <c r="AKV79" s="2"/>
      <c r="AKW79" s="2"/>
      <c r="AKX79" s="2"/>
      <c r="AKY79" s="2"/>
      <c r="AKZ79" s="2"/>
      <c r="ALA79" s="2"/>
      <c r="ALB79" s="2"/>
      <c r="ALC79" s="2"/>
      <c r="ALD79" s="2"/>
      <c r="ALE79" s="2"/>
      <c r="ALF79" s="2"/>
      <c r="ALG79" s="2"/>
      <c r="ALH79" s="2"/>
      <c r="ALI79" s="2"/>
      <c r="ALJ79" s="2"/>
      <c r="ALK79" s="2"/>
      <c r="ALL79" s="2"/>
      <c r="ALM79" s="2"/>
      <c r="ALN79" s="2"/>
      <c r="ALO79" s="2"/>
      <c r="ALP79" s="2"/>
      <c r="ALQ79" s="2"/>
      <c r="ALR79" s="2"/>
      <c r="ALS79" s="2"/>
      <c r="ALT79" s="2"/>
      <c r="ALU79" s="2"/>
      <c r="ALV79" s="2"/>
      <c r="ALW79" s="2"/>
      <c r="ALX79" s="2"/>
      <c r="ALY79" s="2"/>
      <c r="ALZ79" s="2"/>
      <c r="AMA79" s="2"/>
      <c r="AMB79" s="2"/>
      <c r="AMC79" s="2"/>
      <c r="AMD79" s="2"/>
      <c r="AME79" s="2"/>
      <c r="AMF79" s="2"/>
      <c r="AMG79" s="2"/>
      <c r="AMH79" s="2"/>
      <c r="AMI79" s="2"/>
      <c r="AMJ79" s="2"/>
      <c r="AMK79" s="2"/>
      <c r="AML79" s="2"/>
      <c r="AMM79" s="2"/>
      <c r="AMN79" s="2"/>
      <c r="AMO79" s="2"/>
      <c r="AMP79" s="2"/>
      <c r="AMQ79" s="2"/>
      <c r="AMR79" s="2"/>
      <c r="AMS79" s="2"/>
      <c r="AMT79" s="2"/>
      <c r="AMU79" s="2"/>
      <c r="AMV79" s="2"/>
      <c r="AMW79" s="2"/>
      <c r="AMX79" s="2"/>
      <c r="AMY79" s="2"/>
      <c r="AMZ79" s="2"/>
      <c r="ANA79" s="2"/>
      <c r="ANB79" s="2"/>
      <c r="ANC79" s="2"/>
      <c r="AND79" s="2"/>
      <c r="ANE79" s="2"/>
      <c r="ANF79" s="2"/>
      <c r="ANG79" s="2"/>
      <c r="ANH79" s="2"/>
      <c r="ANI79" s="2"/>
      <c r="ANJ79" s="2"/>
      <c r="ANK79" s="2"/>
      <c r="ANL79" s="2"/>
      <c r="ANM79" s="2"/>
      <c r="ANN79" s="2"/>
      <c r="ANO79" s="2"/>
      <c r="ANP79" s="2"/>
      <c r="ANQ79" s="2"/>
      <c r="ANR79" s="2"/>
      <c r="ANS79" s="2"/>
      <c r="ANT79" s="2"/>
      <c r="ANU79" s="2"/>
      <c r="ANV79" s="2"/>
      <c r="ANW79" s="2"/>
      <c r="ANX79" s="2"/>
      <c r="ANY79" s="2"/>
      <c r="ANZ79" s="2"/>
      <c r="AOA79" s="2"/>
      <c r="AOB79" s="2"/>
      <c r="AOC79" s="2"/>
      <c r="AOD79" s="2"/>
      <c r="AOE79" s="2"/>
      <c r="AOF79" s="2"/>
      <c r="AOG79" s="2"/>
      <c r="AOH79" s="2"/>
      <c r="AOI79" s="2"/>
      <c r="AOJ79" s="2"/>
      <c r="AOK79" s="2"/>
      <c r="AOL79" s="2"/>
      <c r="AOM79" s="2"/>
      <c r="AON79" s="2"/>
      <c r="AOO79" s="2"/>
      <c r="AOP79" s="2"/>
      <c r="AOQ79" s="2"/>
      <c r="AOR79" s="2"/>
      <c r="AOS79" s="2"/>
      <c r="AOT79" s="2"/>
      <c r="AOU79" s="2"/>
      <c r="AOV79" s="2"/>
      <c r="AOW79" s="2"/>
      <c r="AOX79" s="2"/>
      <c r="AOY79" s="2"/>
      <c r="AOZ79" s="2"/>
      <c r="APA79" s="2"/>
      <c r="APB79" s="2"/>
      <c r="APC79" s="2"/>
      <c r="APD79" s="2"/>
      <c r="APE79" s="2"/>
      <c r="APF79" s="2"/>
      <c r="APG79" s="2"/>
      <c r="APH79" s="2"/>
      <c r="API79" s="2"/>
      <c r="APJ79" s="2"/>
      <c r="APK79" s="2"/>
      <c r="APL79" s="2"/>
      <c r="APM79" s="2"/>
      <c r="APN79" s="2"/>
      <c r="APO79" s="2"/>
      <c r="APP79" s="2"/>
      <c r="APQ79" s="2"/>
      <c r="APR79" s="2"/>
      <c r="APS79" s="2"/>
      <c r="APT79" s="2"/>
      <c r="APU79" s="2"/>
      <c r="APV79" s="2"/>
      <c r="APW79" s="2"/>
      <c r="APX79" s="2"/>
      <c r="APY79" s="2"/>
      <c r="APZ79" s="2"/>
      <c r="AQA79" s="2"/>
      <c r="AQB79" s="2"/>
      <c r="AQC79" s="2"/>
      <c r="AQD79" s="2"/>
      <c r="AQE79" s="2"/>
      <c r="AQF79" s="2"/>
      <c r="AQG79" s="2"/>
      <c r="AQH79" s="2"/>
      <c r="AQI79" s="2"/>
      <c r="AQJ79" s="2"/>
      <c r="AQK79" s="2"/>
      <c r="AQL79" s="2"/>
      <c r="AQM79" s="2"/>
      <c r="AQN79" s="2"/>
      <c r="AQO79" s="2"/>
      <c r="AQP79" s="2"/>
      <c r="AQQ79" s="2"/>
      <c r="AQR79" s="2"/>
      <c r="AQS79" s="2"/>
      <c r="AQT79" s="2"/>
      <c r="AQU79" s="2"/>
      <c r="AQV79" s="2"/>
      <c r="AQW79" s="2"/>
      <c r="AQX79" s="2"/>
      <c r="AQY79" s="2"/>
      <c r="AQZ79" s="2"/>
      <c r="ARA79" s="2"/>
      <c r="ARB79" s="2"/>
      <c r="ARC79" s="2"/>
      <c r="ARD79" s="2"/>
      <c r="ARE79" s="2"/>
      <c r="ARF79" s="2"/>
      <c r="ARG79" s="2"/>
      <c r="ARH79" s="2"/>
      <c r="ARI79" s="2"/>
      <c r="ARJ79" s="2"/>
      <c r="ARK79" s="2"/>
      <c r="ARL79" s="2"/>
      <c r="ARM79" s="2"/>
      <c r="ARN79" s="2"/>
      <c r="ARO79" s="2"/>
      <c r="ARP79" s="2"/>
      <c r="ARQ79" s="2"/>
      <c r="ARR79" s="2"/>
      <c r="ARS79" s="2"/>
      <c r="ART79" s="2"/>
      <c r="ARU79" s="2"/>
      <c r="ARV79" s="2"/>
      <c r="ARW79" s="2"/>
      <c r="ARX79" s="2"/>
      <c r="ARY79" s="2"/>
      <c r="ARZ79" s="2"/>
      <c r="ASA79" s="2"/>
      <c r="ASB79" s="2"/>
      <c r="ASC79" s="2"/>
      <c r="ASD79" s="2"/>
      <c r="ASE79" s="2"/>
      <c r="ASF79" s="2"/>
      <c r="ASG79" s="2"/>
      <c r="ASH79" s="2"/>
      <c r="ASI79" s="2"/>
      <c r="ASJ79" s="2"/>
      <c r="ASK79" s="2"/>
      <c r="ASL79" s="2"/>
      <c r="ASM79" s="2"/>
      <c r="ASN79" s="2"/>
      <c r="ASO79" s="2"/>
      <c r="ASP79" s="2"/>
      <c r="ASQ79" s="2"/>
      <c r="ASR79" s="2"/>
      <c r="ASS79" s="2"/>
      <c r="AST79" s="2"/>
      <c r="ASU79" s="2"/>
      <c r="ASV79" s="2"/>
      <c r="ASW79" s="2"/>
      <c r="ASX79" s="2"/>
      <c r="ASY79" s="2"/>
      <c r="ASZ79" s="2"/>
      <c r="ATA79" s="2"/>
      <c r="ATB79" s="2"/>
      <c r="ATC79" s="2"/>
      <c r="ATD79" s="2"/>
      <c r="ATE79" s="2"/>
      <c r="ATF79" s="2"/>
      <c r="ATG79" s="2"/>
      <c r="ATH79" s="2"/>
      <c r="ATI79" s="2"/>
      <c r="ATJ79" s="2"/>
      <c r="ATK79" s="2"/>
      <c r="ATL79" s="2"/>
      <c r="ATM79" s="2"/>
      <c r="ATN79" s="2"/>
      <c r="ATO79" s="2"/>
      <c r="ATP79" s="2"/>
      <c r="ATQ79" s="2"/>
      <c r="ATR79" s="2"/>
      <c r="ATS79" s="2"/>
      <c r="ATT79" s="2"/>
      <c r="ATU79" s="2"/>
      <c r="ATV79" s="2"/>
      <c r="ATW79" s="2"/>
      <c r="ATX79" s="2"/>
      <c r="ATY79" s="2"/>
      <c r="ATZ79" s="2"/>
      <c r="AUA79" s="2"/>
      <c r="AUB79" s="2"/>
      <c r="AUC79" s="2"/>
      <c r="AUD79" s="2"/>
      <c r="AUE79" s="2"/>
      <c r="AUF79" s="2"/>
      <c r="AUG79" s="2"/>
      <c r="AUH79" s="2"/>
      <c r="AUI79" s="2"/>
      <c r="AUJ79" s="2"/>
      <c r="AUK79" s="2"/>
      <c r="AUL79" s="2"/>
      <c r="AUM79" s="2"/>
      <c r="AUN79" s="2"/>
      <c r="AUO79" s="2"/>
      <c r="AUP79" s="2"/>
      <c r="AUQ79" s="2"/>
      <c r="AUR79" s="2"/>
      <c r="AUS79" s="2"/>
      <c r="AUT79" s="2"/>
      <c r="AUU79" s="2"/>
      <c r="AUV79" s="2"/>
      <c r="AUW79" s="2"/>
      <c r="AUX79" s="2"/>
      <c r="AUY79" s="2"/>
      <c r="AUZ79" s="2"/>
      <c r="AVA79" s="2"/>
      <c r="AVB79" s="2"/>
      <c r="AVC79" s="2"/>
      <c r="AVD79" s="2"/>
      <c r="AVE79" s="2"/>
      <c r="AVF79" s="2"/>
      <c r="AVG79" s="2"/>
      <c r="AVH79" s="2"/>
      <c r="AVI79" s="2"/>
      <c r="AVJ79" s="2"/>
      <c r="AVK79" s="2"/>
      <c r="AVL79" s="2"/>
      <c r="AVM79" s="2"/>
      <c r="AVN79" s="2"/>
      <c r="AVO79" s="2"/>
      <c r="AVP79" s="2"/>
      <c r="AVQ79" s="2"/>
      <c r="AVR79" s="2"/>
      <c r="AVS79" s="2"/>
      <c r="AVT79" s="2"/>
      <c r="AVU79" s="2"/>
      <c r="AVV79" s="2"/>
      <c r="AVW79" s="2"/>
      <c r="AVX79" s="2"/>
      <c r="AVY79" s="2"/>
      <c r="AVZ79" s="2"/>
      <c r="AWA79" s="2"/>
      <c r="AWB79" s="2"/>
      <c r="AWC79" s="2"/>
      <c r="AWD79" s="2"/>
      <c r="AWE79" s="2"/>
      <c r="AWF79" s="2"/>
      <c r="AWG79" s="2"/>
      <c r="AWH79" s="2"/>
      <c r="AWI79" s="2"/>
      <c r="AWJ79" s="2"/>
      <c r="AWK79" s="2"/>
      <c r="AWL79" s="2"/>
      <c r="AWM79" s="2"/>
      <c r="AWN79" s="2"/>
      <c r="AWO79" s="2"/>
      <c r="AWP79" s="2"/>
      <c r="AWQ79" s="2"/>
      <c r="AWR79" s="2"/>
      <c r="AWS79" s="2"/>
      <c r="AWT79" s="2"/>
      <c r="AWU79" s="2"/>
      <c r="AWV79" s="2"/>
      <c r="AWW79" s="2"/>
      <c r="AWX79" s="2"/>
      <c r="AWY79" s="2"/>
      <c r="AWZ79" s="2"/>
      <c r="AXA79" s="2"/>
      <c r="AXB79" s="2"/>
      <c r="AXC79" s="2"/>
      <c r="AXD79" s="2"/>
      <c r="AXE79" s="2"/>
      <c r="AXF79" s="2"/>
      <c r="AXG79" s="2"/>
      <c r="AXH79" s="2"/>
      <c r="AXI79" s="2"/>
      <c r="AXJ79" s="2"/>
      <c r="AXK79" s="2"/>
      <c r="AXL79" s="2"/>
      <c r="AXM79" s="2"/>
      <c r="AXN79" s="2"/>
      <c r="AXO79" s="2"/>
      <c r="AXP79" s="2"/>
      <c r="AXQ79" s="2"/>
      <c r="AXR79" s="2"/>
      <c r="AXS79" s="2"/>
      <c r="AXT79" s="2"/>
      <c r="AXU79" s="2"/>
      <c r="AXV79" s="2"/>
      <c r="AXW79" s="2"/>
      <c r="AXX79" s="2"/>
      <c r="AXY79" s="2"/>
      <c r="AXZ79" s="2"/>
      <c r="AYA79" s="2"/>
      <c r="AYB79" s="2"/>
      <c r="AYC79" s="2"/>
      <c r="AYD79" s="2"/>
      <c r="AYE79" s="2"/>
      <c r="AYF79" s="2"/>
      <c r="AYG79" s="2"/>
      <c r="AYH79" s="2"/>
      <c r="AYI79" s="2"/>
      <c r="AYJ79" s="2"/>
      <c r="AYK79" s="2"/>
      <c r="AYL79" s="2"/>
      <c r="AYM79" s="2"/>
      <c r="AYN79" s="2"/>
      <c r="AYO79" s="2"/>
      <c r="AYP79" s="2"/>
      <c r="AYQ79" s="2"/>
      <c r="AYR79" s="2"/>
      <c r="AYS79" s="2"/>
      <c r="AYT79" s="2"/>
      <c r="AYU79" s="2"/>
      <c r="AYV79" s="2"/>
      <c r="AYW79" s="2"/>
      <c r="AYX79" s="2"/>
      <c r="AYY79" s="2"/>
      <c r="AYZ79" s="2"/>
      <c r="AZA79" s="2"/>
      <c r="AZB79" s="2"/>
      <c r="AZC79" s="2"/>
      <c r="AZD79" s="2"/>
      <c r="AZE79" s="2"/>
      <c r="AZF79" s="2"/>
      <c r="AZG79" s="2"/>
      <c r="AZH79" s="2"/>
      <c r="AZI79" s="2"/>
      <c r="AZJ79" s="2"/>
      <c r="AZK79" s="2"/>
      <c r="AZL79" s="2"/>
      <c r="AZM79" s="2"/>
      <c r="AZN79" s="2"/>
      <c r="AZO79" s="2"/>
      <c r="AZP79" s="2"/>
      <c r="AZQ79" s="2"/>
      <c r="AZR79" s="2"/>
      <c r="AZS79" s="2"/>
      <c r="AZT79" s="2"/>
      <c r="AZU79" s="2"/>
      <c r="AZV79" s="2"/>
      <c r="AZW79" s="2"/>
      <c r="AZX79" s="2"/>
      <c r="AZY79" s="2"/>
      <c r="AZZ79" s="2"/>
      <c r="BAA79" s="2"/>
      <c r="BAB79" s="2"/>
      <c r="BAC79" s="2"/>
      <c r="BAD79" s="2"/>
      <c r="BAE79" s="2"/>
      <c r="BAF79" s="2"/>
      <c r="BAG79" s="2"/>
      <c r="BAH79" s="2"/>
      <c r="BAI79" s="2"/>
      <c r="BAJ79" s="2"/>
      <c r="BAK79" s="2"/>
      <c r="BAL79" s="2"/>
      <c r="BAM79" s="2"/>
      <c r="BAN79" s="2"/>
      <c r="BAO79" s="2"/>
      <c r="BAP79" s="2"/>
      <c r="BAQ79" s="2"/>
      <c r="BAR79" s="2"/>
      <c r="BAS79" s="2"/>
      <c r="BAT79" s="2"/>
      <c r="BAU79" s="2"/>
      <c r="BAV79" s="2"/>
      <c r="BAW79" s="2"/>
      <c r="BAX79" s="2"/>
      <c r="BAY79" s="2"/>
      <c r="BAZ79" s="2"/>
      <c r="BBA79" s="2"/>
      <c r="BBB79" s="2"/>
      <c r="BBC79" s="2"/>
      <c r="BBD79" s="2"/>
      <c r="BBE79" s="2"/>
      <c r="BBF79" s="2"/>
      <c r="BBG79" s="2"/>
      <c r="BBH79" s="2"/>
      <c r="BBI79" s="2"/>
      <c r="BBJ79" s="2"/>
      <c r="BBK79" s="2"/>
      <c r="BBL79" s="2"/>
      <c r="BBM79" s="2"/>
      <c r="BBN79" s="2"/>
      <c r="BBO79" s="2"/>
      <c r="BBP79" s="2"/>
      <c r="BBQ79" s="2"/>
      <c r="BBR79" s="2"/>
      <c r="BBS79" s="2"/>
      <c r="BBT79" s="2"/>
      <c r="BBU79" s="2"/>
      <c r="BBV79" s="2"/>
      <c r="BBW79" s="2"/>
      <c r="BBX79" s="2"/>
      <c r="BBY79" s="2"/>
      <c r="BBZ79" s="2"/>
      <c r="BCA79" s="2"/>
      <c r="BCB79" s="2"/>
      <c r="BCC79" s="2"/>
      <c r="BCD79" s="2"/>
      <c r="BCE79" s="2"/>
      <c r="BCF79" s="2"/>
      <c r="BCG79" s="2"/>
      <c r="BCH79" s="2"/>
      <c r="BCI79" s="2"/>
      <c r="BCJ79" s="2"/>
      <c r="BCK79" s="2"/>
      <c r="BCL79" s="2"/>
      <c r="BCM79" s="2"/>
      <c r="BCN79" s="2"/>
      <c r="BCO79" s="2"/>
      <c r="BCP79" s="2"/>
      <c r="BCQ79" s="2"/>
      <c r="BCR79" s="2"/>
      <c r="BCS79" s="2"/>
      <c r="BCT79" s="2"/>
      <c r="BCU79" s="2"/>
      <c r="BCV79" s="2"/>
      <c r="BCW79" s="2"/>
      <c r="BCX79" s="2"/>
      <c r="BCY79" s="2"/>
      <c r="BCZ79" s="2"/>
      <c r="BDA79" s="2"/>
      <c r="BDB79" s="2"/>
      <c r="BDC79" s="2"/>
      <c r="BDD79" s="2"/>
      <c r="BDE79" s="2"/>
      <c r="BDF79" s="2"/>
      <c r="BDG79" s="2"/>
      <c r="BDH79" s="2"/>
      <c r="BDI79" s="2"/>
      <c r="BDJ79" s="2"/>
      <c r="BDK79" s="2"/>
      <c r="BDL79" s="2"/>
      <c r="BDM79" s="2"/>
      <c r="BDN79" s="2"/>
      <c r="BDO79" s="2"/>
      <c r="BDP79" s="2"/>
      <c r="BDQ79" s="2"/>
      <c r="BDR79" s="2"/>
      <c r="BDS79" s="2"/>
      <c r="BDT79" s="2"/>
      <c r="BDU79" s="2"/>
      <c r="BDV79" s="2"/>
      <c r="BDW79" s="2"/>
      <c r="BDX79" s="2"/>
      <c r="BDY79" s="2"/>
      <c r="BDZ79" s="2"/>
      <c r="BEA79" s="2"/>
      <c r="BEB79" s="2"/>
      <c r="BEC79" s="2"/>
      <c r="BED79" s="2"/>
      <c r="BEE79" s="2"/>
      <c r="BEF79" s="2"/>
      <c r="BEG79" s="2"/>
      <c r="BEH79" s="2"/>
      <c r="BEI79" s="2"/>
      <c r="BEJ79" s="2"/>
      <c r="BEK79" s="2"/>
      <c r="BEL79" s="2"/>
      <c r="BEM79" s="2"/>
      <c r="BEN79" s="2"/>
      <c r="BEO79" s="2"/>
      <c r="BEP79" s="2"/>
      <c r="BEQ79" s="2"/>
      <c r="BER79" s="2"/>
      <c r="BES79" s="2"/>
      <c r="BET79" s="2"/>
      <c r="BEU79" s="2"/>
      <c r="BEV79" s="2"/>
      <c r="BEW79" s="2"/>
      <c r="BEX79" s="2"/>
      <c r="BEY79" s="2"/>
      <c r="BEZ79" s="2"/>
      <c r="BFA79" s="2"/>
      <c r="BFB79" s="2"/>
      <c r="BFC79" s="2"/>
      <c r="BFD79" s="2"/>
      <c r="BFE79" s="2"/>
      <c r="BFF79" s="2"/>
      <c r="BFG79" s="2"/>
      <c r="BFH79" s="2"/>
      <c r="BFI79" s="2"/>
      <c r="BFJ79" s="2"/>
      <c r="BFK79" s="2"/>
      <c r="BFL79" s="2"/>
      <c r="BFM79" s="2"/>
      <c r="BFN79" s="2"/>
      <c r="BFO79" s="2"/>
      <c r="BFP79" s="2"/>
      <c r="BFQ79" s="2"/>
      <c r="BFR79" s="2"/>
      <c r="BFS79" s="2"/>
      <c r="BFT79" s="2"/>
      <c r="BFU79" s="2"/>
      <c r="BFV79" s="2"/>
      <c r="BFW79" s="2"/>
      <c r="BFX79" s="2"/>
      <c r="BFY79" s="2"/>
      <c r="BFZ79" s="2"/>
      <c r="BGA79" s="2"/>
      <c r="BGB79" s="2"/>
      <c r="BGC79" s="2"/>
      <c r="BGD79" s="2"/>
      <c r="BGE79" s="2"/>
      <c r="BGF79" s="2"/>
      <c r="BGG79" s="2"/>
      <c r="BGH79" s="2"/>
      <c r="BGI79" s="2"/>
      <c r="BGJ79" s="2"/>
      <c r="BGK79" s="2"/>
      <c r="BGL79" s="2"/>
      <c r="BGM79" s="2"/>
      <c r="BGN79" s="2"/>
      <c r="BGO79" s="2"/>
      <c r="BGP79" s="2"/>
      <c r="BGQ79" s="2"/>
      <c r="BGR79" s="2"/>
      <c r="BGS79" s="2"/>
      <c r="BGT79" s="2"/>
      <c r="BGU79" s="2"/>
      <c r="BGV79" s="2"/>
      <c r="BGW79" s="2"/>
      <c r="BGX79" s="2"/>
      <c r="BGY79" s="2"/>
      <c r="BGZ79" s="2"/>
      <c r="BHA79" s="2"/>
      <c r="BHB79" s="2"/>
      <c r="BHC79" s="2"/>
      <c r="BHD79" s="2"/>
      <c r="BHE79" s="2"/>
      <c r="BHF79" s="2"/>
      <c r="BHG79" s="2"/>
      <c r="BHH79" s="2"/>
      <c r="BHI79" s="2"/>
      <c r="BHJ79" s="2"/>
      <c r="BHK79" s="2"/>
      <c r="BHL79" s="2"/>
      <c r="BHM79" s="2"/>
      <c r="BHN79" s="2"/>
      <c r="BHO79" s="2"/>
      <c r="BHP79" s="2"/>
      <c r="BHQ79" s="2"/>
      <c r="BHR79" s="2"/>
      <c r="BHS79" s="2"/>
      <c r="BHT79" s="2"/>
      <c r="BHU79" s="2"/>
      <c r="BHV79" s="2"/>
      <c r="BHW79" s="2"/>
      <c r="BHX79" s="2"/>
      <c r="BHY79" s="2"/>
      <c r="BHZ79" s="2"/>
      <c r="BIA79" s="2"/>
      <c r="BIB79" s="2"/>
      <c r="BIC79" s="2"/>
      <c r="BID79" s="2"/>
      <c r="BIE79" s="2"/>
      <c r="BIF79" s="2"/>
      <c r="BIG79" s="2"/>
      <c r="BIH79" s="2"/>
      <c r="BII79" s="2"/>
      <c r="BIJ79" s="2"/>
      <c r="BIK79" s="2"/>
      <c r="BIL79" s="2"/>
      <c r="BIM79" s="2"/>
      <c r="BIN79" s="2"/>
      <c r="BIO79" s="2"/>
      <c r="BIP79" s="2"/>
      <c r="BIQ79" s="2"/>
      <c r="BIR79" s="2"/>
      <c r="BIS79" s="2"/>
      <c r="BIT79" s="2"/>
      <c r="BIU79" s="2"/>
      <c r="BIV79" s="2"/>
      <c r="BIW79" s="2"/>
      <c r="BIX79" s="2"/>
      <c r="BIY79" s="2"/>
      <c r="BIZ79" s="2"/>
      <c r="BJA79" s="2"/>
      <c r="BJB79" s="2"/>
      <c r="BJC79" s="2"/>
      <c r="BJD79" s="2"/>
      <c r="BJE79" s="2"/>
      <c r="BJF79" s="2"/>
      <c r="BJG79" s="2"/>
      <c r="BJH79" s="2"/>
      <c r="BJI79" s="2"/>
      <c r="BJJ79" s="2"/>
      <c r="BJK79" s="2"/>
      <c r="BJL79" s="2"/>
      <c r="BJM79" s="2"/>
      <c r="BJN79" s="2"/>
      <c r="BJO79" s="2"/>
      <c r="BJP79" s="2"/>
      <c r="BJQ79" s="2"/>
      <c r="BJR79" s="2"/>
      <c r="BJS79" s="2"/>
      <c r="BJT79" s="2"/>
      <c r="BJU79" s="2"/>
      <c r="BJV79" s="2"/>
      <c r="BJW79" s="2"/>
      <c r="BJX79" s="2"/>
      <c r="BJY79" s="2"/>
      <c r="BJZ79" s="2"/>
      <c r="BKA79" s="2"/>
      <c r="BKB79" s="2"/>
      <c r="BKC79" s="2"/>
      <c r="BKD79" s="2"/>
      <c r="BKE79" s="2"/>
      <c r="BKF79" s="2"/>
      <c r="BKG79" s="2"/>
      <c r="BKH79" s="2"/>
      <c r="BKI79" s="2"/>
      <c r="BKJ79" s="2"/>
      <c r="BKK79" s="2"/>
      <c r="BKL79" s="2"/>
      <c r="BKM79" s="2"/>
      <c r="BKN79" s="2"/>
      <c r="BKO79" s="2"/>
      <c r="BKP79" s="2"/>
      <c r="BKQ79" s="2"/>
      <c r="BKR79" s="2"/>
      <c r="BKS79" s="2"/>
      <c r="BKT79" s="2"/>
      <c r="BKU79" s="2"/>
      <c r="BKV79" s="2"/>
      <c r="BKW79" s="2"/>
      <c r="BKX79" s="2"/>
      <c r="BKY79" s="2"/>
      <c r="BKZ79" s="2"/>
      <c r="BLA79" s="2"/>
      <c r="BLB79" s="2"/>
      <c r="BLC79" s="2"/>
      <c r="BLD79" s="2"/>
      <c r="BLE79" s="2"/>
      <c r="BLF79" s="2"/>
      <c r="BLG79" s="2"/>
      <c r="BLH79" s="2"/>
      <c r="BLI79" s="2"/>
      <c r="BLJ79" s="2"/>
      <c r="BLK79" s="2"/>
      <c r="BLL79" s="2"/>
      <c r="BLM79" s="2"/>
      <c r="BLN79" s="2"/>
      <c r="BLO79" s="2"/>
      <c r="BLP79" s="2"/>
      <c r="BLQ79" s="2"/>
      <c r="BLR79" s="2"/>
      <c r="BLS79" s="2"/>
      <c r="BLT79" s="2"/>
      <c r="BLU79" s="2"/>
      <c r="BLV79" s="2"/>
      <c r="BLW79" s="2"/>
      <c r="BLX79" s="2"/>
      <c r="BLY79" s="2"/>
      <c r="BLZ79" s="2"/>
      <c r="BMA79" s="2"/>
      <c r="BMB79" s="2"/>
      <c r="BMC79" s="2"/>
      <c r="BMD79" s="2"/>
      <c r="BME79" s="2"/>
      <c r="BMF79" s="2"/>
      <c r="BMG79" s="2"/>
      <c r="BMH79" s="2"/>
      <c r="BMI79" s="2"/>
      <c r="BMJ79" s="2"/>
      <c r="BMK79" s="2"/>
      <c r="BML79" s="2"/>
      <c r="BMM79" s="2"/>
      <c r="BMN79" s="2"/>
      <c r="BMO79" s="2"/>
      <c r="BMP79" s="2"/>
      <c r="BMQ79" s="2"/>
      <c r="BMR79" s="2"/>
      <c r="BMS79" s="2"/>
      <c r="BMT79" s="2"/>
      <c r="BMU79" s="2"/>
      <c r="BMV79" s="2"/>
      <c r="BMW79" s="2"/>
      <c r="BMX79" s="2"/>
      <c r="BMY79" s="2"/>
      <c r="BMZ79" s="2"/>
      <c r="BNA79" s="2"/>
      <c r="BNB79" s="2"/>
      <c r="BNC79" s="2"/>
      <c r="BND79" s="2"/>
      <c r="BNE79" s="2"/>
      <c r="BNF79" s="2"/>
      <c r="BNG79" s="2"/>
      <c r="BNH79" s="2"/>
      <c r="BNI79" s="2"/>
      <c r="BNJ79" s="2"/>
      <c r="BNK79" s="2"/>
      <c r="BNL79" s="2"/>
      <c r="BNM79" s="2"/>
      <c r="BNN79" s="2"/>
      <c r="BNO79" s="2"/>
      <c r="BNP79" s="2"/>
      <c r="BNQ79" s="2"/>
      <c r="BNR79" s="2"/>
      <c r="BNS79" s="2"/>
      <c r="BNT79" s="2"/>
      <c r="BNU79" s="2"/>
      <c r="BNV79" s="2"/>
      <c r="BNW79" s="2"/>
      <c r="BNX79" s="2"/>
      <c r="BNY79" s="2"/>
      <c r="BNZ79" s="2"/>
      <c r="BOA79" s="2"/>
      <c r="BOB79" s="2"/>
      <c r="BOC79" s="2"/>
      <c r="BOD79" s="2"/>
      <c r="BOE79" s="2"/>
      <c r="BOF79" s="2"/>
      <c r="BOG79" s="2"/>
      <c r="BOH79" s="2"/>
      <c r="BOI79" s="2"/>
      <c r="BOJ79" s="2"/>
      <c r="BOK79" s="2"/>
      <c r="BOL79" s="2"/>
      <c r="BOM79" s="2"/>
      <c r="BON79" s="2"/>
      <c r="BOO79" s="2"/>
      <c r="BOP79" s="2"/>
      <c r="BOQ79" s="2"/>
      <c r="BOR79" s="2"/>
      <c r="BOS79" s="2"/>
      <c r="BOT79" s="2"/>
      <c r="BOU79" s="2"/>
      <c r="BOV79" s="2"/>
      <c r="BOW79" s="2"/>
      <c r="BOX79" s="2"/>
      <c r="BOY79" s="2"/>
      <c r="BOZ79" s="2"/>
      <c r="BPA79" s="2"/>
      <c r="BPB79" s="2"/>
      <c r="BPC79" s="2"/>
      <c r="BPD79" s="2"/>
      <c r="BPE79" s="2"/>
      <c r="BPF79" s="2"/>
      <c r="BPG79" s="2"/>
      <c r="BPH79" s="2"/>
      <c r="BPI79" s="2"/>
      <c r="BPJ79" s="2"/>
      <c r="BPK79" s="2"/>
      <c r="BPL79" s="2"/>
      <c r="BPM79" s="2"/>
      <c r="BPN79" s="2"/>
      <c r="BPO79" s="2"/>
      <c r="BPP79" s="2"/>
      <c r="BPQ79" s="2"/>
      <c r="BPR79" s="2"/>
      <c r="BPS79" s="2"/>
      <c r="BPT79" s="2"/>
      <c r="BPU79" s="2"/>
      <c r="BPV79" s="2"/>
      <c r="BPW79" s="2"/>
      <c r="BPX79" s="2"/>
      <c r="BPY79" s="2"/>
      <c r="BPZ79" s="2"/>
      <c r="BQA79" s="2"/>
      <c r="BQB79" s="2"/>
      <c r="BQC79" s="2"/>
      <c r="BQD79" s="2"/>
      <c r="BQE79" s="2"/>
      <c r="BQF79" s="2"/>
      <c r="BQG79" s="2"/>
      <c r="BQH79" s="2"/>
      <c r="BQI79" s="2"/>
      <c r="BQJ79" s="2"/>
      <c r="BQK79" s="2"/>
      <c r="BQL79" s="2"/>
      <c r="BQM79" s="2"/>
      <c r="BQN79" s="2"/>
      <c r="BQO79" s="2"/>
      <c r="BQP79" s="2"/>
      <c r="BQQ79" s="2"/>
      <c r="BQR79" s="2"/>
      <c r="BQS79" s="2"/>
      <c r="BQT79" s="2"/>
      <c r="BQU79" s="2"/>
      <c r="BQV79" s="2"/>
      <c r="BQW79" s="2"/>
      <c r="BQX79" s="2"/>
      <c r="BQY79" s="2"/>
      <c r="BQZ79" s="2"/>
      <c r="BRA79" s="2"/>
      <c r="BRB79" s="2"/>
      <c r="BRC79" s="2"/>
      <c r="BRD79" s="2"/>
      <c r="BRE79" s="2"/>
      <c r="BRF79" s="2"/>
      <c r="BRG79" s="2"/>
      <c r="BRH79" s="2"/>
      <c r="BRI79" s="2"/>
      <c r="BRJ79" s="2"/>
      <c r="BRK79" s="2"/>
      <c r="BRL79" s="2"/>
      <c r="BRM79" s="2"/>
      <c r="BRN79" s="2"/>
      <c r="BRO79" s="2"/>
      <c r="BRP79" s="2"/>
      <c r="BRQ79" s="2"/>
      <c r="BRR79" s="2"/>
      <c r="BRS79" s="2"/>
      <c r="BRT79" s="2"/>
      <c r="BRU79" s="2"/>
      <c r="BRV79" s="2"/>
      <c r="BRW79" s="2"/>
      <c r="BRX79" s="2"/>
      <c r="BRY79" s="2"/>
      <c r="BRZ79" s="2"/>
      <c r="BSA79" s="2"/>
      <c r="BSB79" s="2"/>
      <c r="BSC79" s="2"/>
      <c r="BSD79" s="2"/>
      <c r="BSE79" s="2"/>
      <c r="BSF79" s="2"/>
      <c r="BSG79" s="2"/>
      <c r="BSH79" s="2"/>
      <c r="BSI79" s="2"/>
      <c r="BSJ79" s="2"/>
      <c r="BSK79" s="2"/>
      <c r="BSL79" s="2"/>
      <c r="BSM79" s="2"/>
      <c r="BSN79" s="2"/>
      <c r="BSO79" s="2"/>
      <c r="BSP79" s="2"/>
      <c r="BSQ79" s="2"/>
      <c r="BSR79" s="2"/>
      <c r="BSS79" s="2"/>
      <c r="BST79" s="2"/>
      <c r="BSU79" s="2"/>
      <c r="BSV79" s="2"/>
      <c r="BSW79" s="2"/>
      <c r="BSX79" s="2"/>
      <c r="BSY79" s="2"/>
      <c r="BSZ79" s="2"/>
      <c r="BTA79" s="2"/>
      <c r="BTB79" s="2"/>
      <c r="BTC79" s="2"/>
      <c r="BTD79" s="2"/>
      <c r="BTE79" s="2"/>
      <c r="BTF79" s="2"/>
      <c r="BTG79" s="2"/>
      <c r="BTH79" s="2"/>
      <c r="BTI79" s="2"/>
      <c r="BTJ79" s="2"/>
      <c r="BTK79" s="2"/>
      <c r="BTL79" s="2"/>
      <c r="BTM79" s="2"/>
      <c r="BTN79" s="2"/>
      <c r="BTO79" s="2"/>
      <c r="BTP79" s="2"/>
      <c r="BTQ79" s="2"/>
      <c r="BTR79" s="2"/>
      <c r="BTS79" s="2"/>
      <c r="BTT79" s="2"/>
      <c r="BTU79" s="2"/>
      <c r="BTV79" s="2"/>
      <c r="BTW79" s="2"/>
      <c r="BTX79" s="2"/>
      <c r="BTY79" s="2"/>
      <c r="BTZ79" s="2"/>
      <c r="BUA79" s="2"/>
      <c r="BUB79" s="2"/>
      <c r="BUC79" s="2"/>
      <c r="BUD79" s="2"/>
      <c r="BUE79" s="2"/>
      <c r="BUF79" s="2"/>
      <c r="BUG79" s="2"/>
      <c r="BUH79" s="2"/>
      <c r="BUI79" s="2"/>
      <c r="BUJ79" s="2"/>
      <c r="BUK79" s="2"/>
      <c r="BUL79" s="2"/>
      <c r="BUM79" s="2"/>
      <c r="BUN79" s="2"/>
      <c r="BUO79" s="2"/>
      <c r="BUP79" s="2"/>
      <c r="BUQ79" s="2"/>
      <c r="BUR79" s="2"/>
      <c r="BUS79" s="2"/>
      <c r="BUT79" s="2"/>
      <c r="BUU79" s="2"/>
      <c r="BUV79" s="2"/>
      <c r="BUW79" s="2"/>
      <c r="BUX79" s="2"/>
      <c r="BUY79" s="2"/>
      <c r="BUZ79" s="2"/>
      <c r="BVA79" s="2"/>
      <c r="BVB79" s="2"/>
      <c r="BVC79" s="2"/>
      <c r="BVD79" s="2"/>
      <c r="BVE79" s="2"/>
      <c r="BVF79" s="2"/>
      <c r="BVG79" s="2"/>
      <c r="BVH79" s="2"/>
      <c r="BVI79" s="2"/>
      <c r="BVJ79" s="2"/>
      <c r="BVK79" s="2"/>
      <c r="BVL79" s="2"/>
      <c r="BVM79" s="2"/>
      <c r="BVN79" s="2"/>
      <c r="BVO79" s="2"/>
      <c r="BVP79" s="2"/>
      <c r="BVQ79" s="2"/>
      <c r="BVR79" s="2"/>
      <c r="BVS79" s="2"/>
      <c r="BVT79" s="2"/>
      <c r="BVU79" s="2"/>
      <c r="BVV79" s="2"/>
      <c r="BVW79" s="2"/>
      <c r="BVX79" s="2"/>
      <c r="BVY79" s="2"/>
      <c r="BVZ79" s="2"/>
      <c r="BWA79" s="2"/>
      <c r="BWB79" s="2"/>
      <c r="BWC79" s="2"/>
      <c r="BWD79" s="2"/>
      <c r="BWE79" s="2"/>
      <c r="BWF79" s="2"/>
      <c r="BWG79" s="2"/>
      <c r="BWH79" s="2"/>
      <c r="BWI79" s="2"/>
      <c r="BWJ79" s="2"/>
      <c r="BWK79" s="2"/>
      <c r="BWL79" s="2"/>
      <c r="BWM79" s="2"/>
      <c r="BWN79" s="2"/>
      <c r="BWO79" s="2"/>
      <c r="BWP79" s="2"/>
      <c r="BWQ79" s="2"/>
      <c r="BWR79" s="2"/>
      <c r="BWS79" s="2"/>
      <c r="BWT79" s="2"/>
      <c r="BWU79" s="2"/>
      <c r="BWV79" s="2"/>
      <c r="BWW79" s="2"/>
      <c r="BWX79" s="2"/>
      <c r="BWY79" s="2"/>
      <c r="BWZ79" s="2"/>
      <c r="BXA79" s="2"/>
      <c r="BXB79" s="2"/>
      <c r="BXC79" s="2"/>
      <c r="BXD79" s="2"/>
      <c r="BXE79" s="2"/>
      <c r="BXF79" s="2"/>
      <c r="BXG79" s="2"/>
      <c r="BXH79" s="2"/>
      <c r="BXI79" s="2"/>
      <c r="BXJ79" s="2"/>
      <c r="BXK79" s="2"/>
      <c r="BXL79" s="2"/>
      <c r="BXM79" s="2"/>
      <c r="BXN79" s="2"/>
      <c r="BXO79" s="2"/>
      <c r="BXP79" s="2"/>
      <c r="BXQ79" s="2"/>
      <c r="BXR79" s="2"/>
      <c r="BXS79" s="2"/>
      <c r="BXT79" s="2"/>
      <c r="BXU79" s="2"/>
      <c r="BXV79" s="2"/>
      <c r="BXW79" s="2"/>
      <c r="BXX79" s="2"/>
      <c r="BXY79" s="2"/>
      <c r="BXZ79" s="2"/>
      <c r="BYA79" s="2"/>
      <c r="BYB79" s="2"/>
      <c r="BYC79" s="2"/>
      <c r="BYD79" s="2"/>
      <c r="BYE79" s="2"/>
      <c r="BYF79" s="2"/>
      <c r="BYG79" s="2"/>
      <c r="BYH79" s="2"/>
      <c r="BYI79" s="2"/>
      <c r="BYJ79" s="2"/>
      <c r="BYK79" s="2"/>
      <c r="BYL79" s="2"/>
      <c r="BYM79" s="2"/>
      <c r="BYN79" s="2"/>
      <c r="BYO79" s="2"/>
      <c r="BYP79" s="2"/>
      <c r="BYQ79" s="2"/>
      <c r="BYR79" s="2"/>
      <c r="BYS79" s="2"/>
      <c r="BYT79" s="2"/>
      <c r="BYU79" s="2"/>
      <c r="BYV79" s="2"/>
      <c r="BYW79" s="2"/>
      <c r="BYX79" s="2"/>
      <c r="BYY79" s="2"/>
      <c r="BYZ79" s="2"/>
      <c r="BZA79" s="2"/>
      <c r="BZB79" s="2"/>
      <c r="BZC79" s="2"/>
      <c r="BZD79" s="2"/>
      <c r="BZE79" s="2"/>
      <c r="BZF79" s="2"/>
      <c r="BZG79" s="2"/>
      <c r="BZH79" s="2"/>
      <c r="BZI79" s="2"/>
      <c r="BZJ79" s="2"/>
      <c r="BZK79" s="2"/>
      <c r="BZL79" s="2"/>
      <c r="BZM79" s="2"/>
      <c r="BZN79" s="2"/>
      <c r="BZO79" s="2"/>
      <c r="BZP79" s="2"/>
      <c r="BZQ79" s="2"/>
      <c r="BZR79" s="2"/>
      <c r="BZS79" s="2"/>
      <c r="BZT79" s="2"/>
      <c r="BZU79" s="2"/>
      <c r="BZV79" s="2"/>
      <c r="BZW79" s="2"/>
      <c r="BZX79" s="2"/>
      <c r="BZY79" s="2"/>
      <c r="BZZ79" s="2"/>
      <c r="CAA79" s="2"/>
      <c r="CAB79" s="2"/>
      <c r="CAC79" s="2"/>
      <c r="CAD79" s="2"/>
      <c r="CAE79" s="2"/>
      <c r="CAF79" s="2"/>
      <c r="CAG79" s="2"/>
      <c r="CAH79" s="2"/>
      <c r="CAI79" s="2"/>
      <c r="CAJ79" s="2"/>
      <c r="CAK79" s="2"/>
      <c r="CAL79" s="2"/>
      <c r="CAM79" s="2"/>
      <c r="CAN79" s="2"/>
      <c r="CAO79" s="2"/>
      <c r="CAP79" s="2"/>
      <c r="CAQ79" s="2"/>
      <c r="CAR79" s="2"/>
      <c r="CAS79" s="2"/>
      <c r="CAT79" s="2"/>
      <c r="CAU79" s="2"/>
      <c r="CAV79" s="2"/>
      <c r="CAW79" s="2"/>
      <c r="CAX79" s="2"/>
      <c r="CAY79" s="2"/>
      <c r="CAZ79" s="2"/>
      <c r="CBA79" s="2"/>
      <c r="CBB79" s="2"/>
      <c r="CBC79" s="2"/>
      <c r="CBD79" s="2"/>
      <c r="CBE79" s="2"/>
      <c r="CBF79" s="2"/>
      <c r="CBG79" s="2"/>
      <c r="CBH79" s="2"/>
      <c r="CBI79" s="2"/>
      <c r="CBJ79" s="2"/>
      <c r="CBK79" s="2"/>
      <c r="CBL79" s="2"/>
      <c r="CBM79" s="2"/>
      <c r="CBN79" s="2"/>
      <c r="CBO79" s="2"/>
      <c r="CBP79" s="2"/>
      <c r="CBQ79" s="2"/>
      <c r="CBR79" s="2"/>
      <c r="CBS79" s="2"/>
      <c r="CBT79" s="2"/>
      <c r="CBU79" s="2"/>
      <c r="CBV79" s="2"/>
      <c r="CBW79" s="2"/>
      <c r="CBX79" s="2"/>
      <c r="CBY79" s="2"/>
      <c r="CBZ79" s="2"/>
      <c r="CCA79" s="2"/>
      <c r="CCB79" s="2"/>
      <c r="CCC79" s="2"/>
      <c r="CCD79" s="2"/>
      <c r="CCE79" s="2"/>
      <c r="CCF79" s="2"/>
      <c r="CCG79" s="2"/>
      <c r="CCH79" s="2"/>
      <c r="CCI79" s="2"/>
      <c r="CCJ79" s="2"/>
      <c r="CCK79" s="2"/>
      <c r="CCL79" s="2"/>
      <c r="CCM79" s="2"/>
      <c r="CCN79" s="2"/>
      <c r="CCO79" s="2"/>
      <c r="CCP79" s="2"/>
      <c r="CCQ79" s="2"/>
      <c r="CCR79" s="2"/>
      <c r="CCS79" s="2"/>
      <c r="CCT79" s="2"/>
      <c r="CCU79" s="2"/>
      <c r="CCV79" s="2"/>
      <c r="CCW79" s="2"/>
      <c r="CCX79" s="2"/>
      <c r="CCY79" s="2"/>
      <c r="CCZ79" s="2"/>
      <c r="CDA79" s="2"/>
      <c r="CDB79" s="2"/>
      <c r="CDC79" s="2"/>
      <c r="CDD79" s="2"/>
      <c r="CDE79" s="2"/>
      <c r="CDF79" s="2"/>
      <c r="CDG79" s="2"/>
      <c r="CDH79" s="2"/>
      <c r="CDI79" s="2"/>
      <c r="CDJ79" s="2"/>
      <c r="CDK79" s="2"/>
      <c r="CDL79" s="2"/>
      <c r="CDM79" s="2"/>
      <c r="CDN79" s="2"/>
      <c r="CDO79" s="2"/>
      <c r="CDP79" s="2"/>
      <c r="CDQ79" s="2"/>
      <c r="CDR79" s="2"/>
      <c r="CDS79" s="2"/>
      <c r="CDT79" s="2"/>
      <c r="CDU79" s="2"/>
      <c r="CDV79" s="2"/>
      <c r="CDW79" s="2"/>
      <c r="CDX79" s="2"/>
      <c r="CDY79" s="2"/>
      <c r="CDZ79" s="2"/>
      <c r="CEA79" s="2"/>
      <c r="CEB79" s="2"/>
      <c r="CEC79" s="2"/>
      <c r="CED79" s="2"/>
      <c r="CEE79" s="2"/>
      <c r="CEF79" s="2"/>
      <c r="CEG79" s="2"/>
      <c r="CEH79" s="2"/>
      <c r="CEI79" s="2"/>
      <c r="CEJ79" s="2"/>
      <c r="CEK79" s="2"/>
      <c r="CEL79" s="2"/>
      <c r="CEM79" s="2"/>
      <c r="CEN79" s="2"/>
      <c r="CEO79" s="2"/>
      <c r="CEP79" s="2"/>
      <c r="CEQ79" s="2"/>
      <c r="CER79" s="2"/>
      <c r="CES79" s="2"/>
      <c r="CET79" s="2"/>
      <c r="CEU79" s="2"/>
      <c r="CEV79" s="2"/>
      <c r="CEW79" s="2"/>
      <c r="CEX79" s="2"/>
      <c r="CEY79" s="2"/>
      <c r="CEZ79" s="2"/>
      <c r="CFA79" s="2"/>
      <c r="CFB79" s="2"/>
      <c r="CFC79" s="2"/>
      <c r="CFD79" s="2"/>
      <c r="CFE79" s="2"/>
      <c r="CFF79" s="2"/>
      <c r="CFG79" s="2"/>
      <c r="CFH79" s="2"/>
      <c r="CFI79" s="2"/>
      <c r="CFJ79" s="2"/>
      <c r="CFK79" s="2"/>
      <c r="CFL79" s="2"/>
      <c r="CFM79" s="2"/>
      <c r="CFN79" s="2"/>
      <c r="CFO79" s="2"/>
      <c r="CFP79" s="2"/>
      <c r="CFQ79" s="2"/>
      <c r="CFR79" s="2"/>
      <c r="CFS79" s="2"/>
      <c r="CFT79" s="2"/>
      <c r="CFU79" s="2"/>
      <c r="CFV79" s="2"/>
      <c r="CFW79" s="2"/>
      <c r="CFX79" s="2"/>
      <c r="CFY79" s="2"/>
      <c r="CFZ79" s="2"/>
      <c r="CGA79" s="2"/>
      <c r="CGB79" s="2"/>
      <c r="CGC79" s="2"/>
      <c r="CGD79" s="2"/>
      <c r="CGE79" s="2"/>
      <c r="CGF79" s="2"/>
      <c r="CGG79" s="2"/>
      <c r="CGH79" s="2"/>
      <c r="CGI79" s="2"/>
      <c r="CGJ79" s="2"/>
      <c r="CGK79" s="2"/>
      <c r="CGL79" s="2"/>
      <c r="CGM79" s="2"/>
      <c r="CGN79" s="2"/>
      <c r="CGO79" s="2"/>
      <c r="CGP79" s="2"/>
      <c r="CGQ79" s="2"/>
      <c r="CGR79" s="2"/>
      <c r="CGS79" s="2"/>
      <c r="CGT79" s="2"/>
      <c r="CGU79" s="2"/>
      <c r="CGV79" s="2"/>
      <c r="CGW79" s="2"/>
      <c r="CGX79" s="2"/>
      <c r="CGY79" s="2"/>
      <c r="CGZ79" s="2"/>
      <c r="CHA79" s="2"/>
      <c r="CHB79" s="2"/>
      <c r="CHC79" s="2"/>
      <c r="CHD79" s="2"/>
      <c r="CHE79" s="2"/>
      <c r="CHF79" s="2"/>
      <c r="CHG79" s="2"/>
      <c r="CHH79" s="2"/>
      <c r="CHI79" s="2"/>
      <c r="CHJ79" s="2"/>
      <c r="CHK79" s="2"/>
      <c r="CHL79" s="2"/>
      <c r="CHM79" s="2"/>
      <c r="CHN79" s="2"/>
      <c r="CHO79" s="2"/>
      <c r="CHP79" s="2"/>
      <c r="CHQ79" s="2"/>
      <c r="CHR79" s="2"/>
      <c r="CHS79" s="2"/>
      <c r="CHT79" s="2"/>
      <c r="CHU79" s="2"/>
      <c r="CHV79" s="2"/>
      <c r="CHW79" s="2"/>
      <c r="CHX79" s="2"/>
      <c r="CHY79" s="2"/>
      <c r="CHZ79" s="2"/>
      <c r="CIA79" s="2"/>
      <c r="CIB79" s="2"/>
      <c r="CIC79" s="2"/>
      <c r="CID79" s="2"/>
      <c r="CIE79" s="2"/>
      <c r="CIF79" s="2"/>
      <c r="CIG79" s="2"/>
      <c r="CIH79" s="2"/>
      <c r="CII79" s="2"/>
      <c r="CIJ79" s="2"/>
      <c r="CIK79" s="2"/>
      <c r="CIL79" s="2"/>
      <c r="CIM79" s="2"/>
      <c r="CIN79" s="2"/>
      <c r="CIO79" s="2"/>
      <c r="CIP79" s="2"/>
      <c r="CIQ79" s="2"/>
      <c r="CIR79" s="2"/>
      <c r="CIS79" s="2"/>
      <c r="CIT79" s="2"/>
      <c r="CIU79" s="2"/>
      <c r="CIV79" s="2"/>
      <c r="CIW79" s="2"/>
      <c r="CIX79" s="2"/>
      <c r="CIY79" s="2"/>
      <c r="CIZ79" s="2"/>
      <c r="CJA79" s="2"/>
      <c r="CJB79" s="2"/>
      <c r="CJC79" s="2"/>
      <c r="CJD79" s="2"/>
      <c r="CJE79" s="2"/>
      <c r="CJF79" s="2"/>
      <c r="CJG79" s="2"/>
      <c r="CJH79" s="2"/>
      <c r="CJI79" s="2"/>
      <c r="CJJ79" s="2"/>
      <c r="CJK79" s="2"/>
      <c r="CJL79" s="2"/>
      <c r="CJM79" s="2"/>
      <c r="CJN79" s="2"/>
      <c r="CJO79" s="2"/>
      <c r="CJP79" s="2"/>
      <c r="CJQ79" s="2"/>
      <c r="CJR79" s="2"/>
      <c r="CJS79" s="2"/>
      <c r="CJT79" s="2"/>
      <c r="CJU79" s="2"/>
      <c r="CJV79" s="2"/>
      <c r="CJW79" s="2"/>
      <c r="CJX79" s="2"/>
      <c r="CJY79" s="2"/>
      <c r="CJZ79" s="2"/>
      <c r="CKA79" s="2"/>
      <c r="CKB79" s="2"/>
      <c r="CKC79" s="2"/>
      <c r="CKD79" s="2"/>
      <c r="CKE79" s="2"/>
      <c r="CKF79" s="2"/>
      <c r="CKG79" s="2"/>
      <c r="CKH79" s="2"/>
      <c r="CKI79" s="2"/>
      <c r="CKJ79" s="2"/>
      <c r="CKK79" s="2"/>
      <c r="CKL79" s="2"/>
      <c r="CKM79" s="2"/>
      <c r="CKN79" s="2"/>
      <c r="CKO79" s="2"/>
      <c r="CKP79" s="2"/>
      <c r="CKQ79" s="2"/>
      <c r="CKR79" s="2"/>
      <c r="CKS79" s="2"/>
      <c r="CKT79" s="2"/>
      <c r="CKU79" s="2"/>
      <c r="CKV79" s="2"/>
      <c r="CKW79" s="2"/>
      <c r="CKX79" s="2"/>
      <c r="CKY79" s="2"/>
      <c r="CKZ79" s="2"/>
      <c r="CLA79" s="2"/>
      <c r="CLB79" s="2"/>
      <c r="CLC79" s="2"/>
      <c r="CLD79" s="2"/>
      <c r="CLE79" s="2"/>
      <c r="CLF79" s="2"/>
      <c r="CLG79" s="2"/>
      <c r="CLH79" s="2"/>
      <c r="CLI79" s="2"/>
      <c r="CLJ79" s="2"/>
      <c r="CLK79" s="2"/>
      <c r="CLL79" s="2"/>
      <c r="CLM79" s="2"/>
      <c r="CLN79" s="2"/>
      <c r="CLO79" s="2"/>
      <c r="CLP79" s="2"/>
      <c r="CLQ79" s="2"/>
      <c r="CLR79" s="2"/>
      <c r="CLS79" s="2"/>
      <c r="CLT79" s="2"/>
      <c r="CLU79" s="2"/>
      <c r="CLV79" s="2"/>
      <c r="CLW79" s="2"/>
      <c r="CLX79" s="2"/>
      <c r="CLY79" s="2"/>
      <c r="CLZ79" s="2"/>
      <c r="CMA79" s="2"/>
      <c r="CMB79" s="2"/>
      <c r="CMC79" s="2"/>
      <c r="CMD79" s="2"/>
      <c r="CME79" s="2"/>
      <c r="CMF79" s="2"/>
      <c r="CMG79" s="2"/>
      <c r="CMH79" s="2"/>
      <c r="CMI79" s="2"/>
      <c r="CMJ79" s="2"/>
      <c r="CMK79" s="2"/>
      <c r="CML79" s="2"/>
      <c r="CMM79" s="2"/>
      <c r="CMN79" s="2"/>
      <c r="CMO79" s="2"/>
      <c r="CMP79" s="2"/>
      <c r="CMQ79" s="2"/>
      <c r="CMR79" s="2"/>
      <c r="CMS79" s="2"/>
      <c r="CMT79" s="2"/>
      <c r="CMU79" s="2"/>
      <c r="CMV79" s="2"/>
      <c r="CMW79" s="2"/>
      <c r="CMX79" s="2"/>
      <c r="CMY79" s="2"/>
      <c r="CMZ79" s="2"/>
      <c r="CNA79" s="2"/>
      <c r="CNB79" s="2"/>
      <c r="CNC79" s="2"/>
      <c r="CND79" s="2"/>
      <c r="CNE79" s="2"/>
      <c r="CNF79" s="2"/>
      <c r="CNG79" s="2"/>
      <c r="CNH79" s="2"/>
      <c r="CNI79" s="2"/>
      <c r="CNJ79" s="2"/>
      <c r="CNK79" s="2"/>
      <c r="CNL79" s="2"/>
      <c r="CNM79" s="2"/>
      <c r="CNN79" s="2"/>
      <c r="CNO79" s="2"/>
      <c r="CNP79" s="2"/>
      <c r="CNQ79" s="2"/>
      <c r="CNR79" s="2"/>
      <c r="CNS79" s="2"/>
      <c r="CNT79" s="2"/>
      <c r="CNU79" s="2"/>
      <c r="CNV79" s="2"/>
      <c r="CNW79" s="2"/>
      <c r="CNX79" s="2"/>
      <c r="CNY79" s="2"/>
      <c r="CNZ79" s="2"/>
      <c r="COA79" s="2"/>
      <c r="COB79" s="2"/>
      <c r="COC79" s="2"/>
      <c r="COD79" s="2"/>
      <c r="COE79" s="2"/>
      <c r="COF79" s="2"/>
      <c r="COG79" s="2"/>
      <c r="COH79" s="2"/>
      <c r="COI79" s="2"/>
      <c r="COJ79" s="2"/>
      <c r="COK79" s="2"/>
      <c r="COL79" s="2"/>
      <c r="COM79" s="2"/>
      <c r="CON79" s="2"/>
      <c r="COO79" s="2"/>
      <c r="COP79" s="2"/>
      <c r="COQ79" s="2"/>
      <c r="COR79" s="2"/>
      <c r="COS79" s="2"/>
      <c r="COT79" s="2"/>
      <c r="COU79" s="2"/>
      <c r="COV79" s="2"/>
      <c r="COW79" s="2"/>
      <c r="COX79" s="2"/>
      <c r="COY79" s="2"/>
      <c r="COZ79" s="2"/>
      <c r="CPA79" s="2"/>
      <c r="CPB79" s="2"/>
      <c r="CPC79" s="2"/>
      <c r="CPD79" s="2"/>
      <c r="CPE79" s="2"/>
      <c r="CPF79" s="2"/>
      <c r="CPG79" s="2"/>
      <c r="CPH79" s="2"/>
      <c r="CPI79" s="2"/>
      <c r="CPJ79" s="2"/>
      <c r="CPK79" s="2"/>
      <c r="CPL79" s="2"/>
      <c r="CPM79" s="2"/>
      <c r="CPN79" s="2"/>
      <c r="CPO79" s="2"/>
      <c r="CPP79" s="2"/>
      <c r="CPQ79" s="2"/>
      <c r="CPR79" s="2"/>
      <c r="CPS79" s="2"/>
      <c r="CPT79" s="2"/>
      <c r="CPU79" s="2"/>
      <c r="CPV79" s="2"/>
      <c r="CPW79" s="2"/>
      <c r="CPX79" s="2"/>
      <c r="CPY79" s="2"/>
      <c r="CPZ79" s="2"/>
      <c r="CQA79" s="2"/>
      <c r="CQB79" s="2"/>
      <c r="CQC79" s="2"/>
      <c r="CQD79" s="2"/>
      <c r="CQE79" s="2"/>
      <c r="CQF79" s="2"/>
      <c r="CQG79" s="2"/>
      <c r="CQH79" s="2"/>
      <c r="CQI79" s="2"/>
      <c r="CQJ79" s="2"/>
      <c r="CQK79" s="2"/>
      <c r="CQL79" s="2"/>
      <c r="CQM79" s="2"/>
      <c r="CQN79" s="2"/>
      <c r="CQO79" s="2"/>
      <c r="CQP79" s="2"/>
      <c r="CQQ79" s="2"/>
      <c r="CQR79" s="2"/>
      <c r="CQS79" s="2"/>
      <c r="CQT79" s="2"/>
      <c r="CQU79" s="2"/>
      <c r="CQV79" s="2"/>
      <c r="CQW79" s="2"/>
      <c r="CQX79" s="2"/>
      <c r="CQY79" s="2"/>
      <c r="CQZ79" s="2"/>
      <c r="CRA79" s="2"/>
      <c r="CRB79" s="2"/>
      <c r="CRC79" s="2"/>
      <c r="CRD79" s="2"/>
      <c r="CRE79" s="2"/>
      <c r="CRF79" s="2"/>
      <c r="CRG79" s="2"/>
      <c r="CRH79" s="2"/>
      <c r="CRI79" s="2"/>
      <c r="CRJ79" s="2"/>
      <c r="CRK79" s="2"/>
      <c r="CRL79" s="2"/>
      <c r="CRM79" s="2"/>
      <c r="CRN79" s="2"/>
      <c r="CRO79" s="2"/>
      <c r="CRP79" s="2"/>
      <c r="CRQ79" s="2"/>
      <c r="CRR79" s="2"/>
      <c r="CRS79" s="2"/>
      <c r="CRT79" s="2"/>
      <c r="CRU79" s="2"/>
      <c r="CRV79" s="2"/>
      <c r="CRW79" s="2"/>
      <c r="CRX79" s="2"/>
      <c r="CRY79" s="2"/>
      <c r="CRZ79" s="2"/>
      <c r="CSA79" s="2"/>
      <c r="CSB79" s="2"/>
      <c r="CSC79" s="2"/>
      <c r="CSD79" s="2"/>
      <c r="CSE79" s="2"/>
      <c r="CSF79" s="2"/>
      <c r="CSG79" s="2"/>
      <c r="CSH79" s="2"/>
      <c r="CSI79" s="2"/>
      <c r="CSJ79" s="2"/>
      <c r="CSK79" s="2"/>
      <c r="CSL79" s="2"/>
      <c r="CSM79" s="2"/>
      <c r="CSN79" s="2"/>
      <c r="CSO79" s="2"/>
      <c r="CSP79" s="2"/>
      <c r="CSQ79" s="2"/>
      <c r="CSR79" s="2"/>
      <c r="CSS79" s="2"/>
      <c r="CST79" s="2"/>
      <c r="CSU79" s="2"/>
      <c r="CSV79" s="2"/>
      <c r="CSW79" s="2"/>
      <c r="CSX79" s="2"/>
      <c r="CSY79" s="2"/>
      <c r="CSZ79" s="2"/>
      <c r="CTA79" s="2"/>
      <c r="CTB79" s="2"/>
      <c r="CTC79" s="2"/>
      <c r="CTD79" s="2"/>
      <c r="CTE79" s="2"/>
      <c r="CTF79" s="2"/>
      <c r="CTG79" s="2"/>
      <c r="CTH79" s="2"/>
      <c r="CTI79" s="2"/>
      <c r="CTJ79" s="2"/>
      <c r="CTK79" s="2"/>
      <c r="CTL79" s="2"/>
      <c r="CTM79" s="2"/>
      <c r="CTN79" s="2"/>
      <c r="CTO79" s="2"/>
      <c r="CTP79" s="2"/>
      <c r="CTQ79" s="2"/>
      <c r="CTR79" s="2"/>
      <c r="CTS79" s="2"/>
      <c r="CTT79" s="2"/>
      <c r="CTU79" s="2"/>
      <c r="CTV79" s="2"/>
      <c r="CTW79" s="2"/>
      <c r="CTX79" s="2"/>
      <c r="CTY79" s="2"/>
      <c r="CTZ79" s="2"/>
      <c r="CUA79" s="2"/>
      <c r="CUB79" s="2"/>
      <c r="CUC79" s="2"/>
      <c r="CUD79" s="2"/>
      <c r="CUE79" s="2"/>
      <c r="CUF79" s="2"/>
      <c r="CUG79" s="2"/>
      <c r="CUH79" s="2"/>
      <c r="CUI79" s="2"/>
      <c r="CUJ79" s="2"/>
      <c r="CUK79" s="2"/>
      <c r="CUL79" s="2"/>
      <c r="CUM79" s="2"/>
      <c r="CUN79" s="2"/>
      <c r="CUO79" s="2"/>
      <c r="CUP79" s="2"/>
      <c r="CUQ79" s="2"/>
      <c r="CUR79" s="2"/>
      <c r="CUS79" s="2"/>
      <c r="CUT79" s="2"/>
      <c r="CUU79" s="2"/>
      <c r="CUV79" s="2"/>
      <c r="CUW79" s="2"/>
      <c r="CUX79" s="2"/>
      <c r="CUY79" s="2"/>
      <c r="CUZ79" s="2"/>
      <c r="CVA79" s="2"/>
      <c r="CVB79" s="2"/>
      <c r="CVC79" s="2"/>
      <c r="CVD79" s="2"/>
      <c r="CVE79" s="2"/>
      <c r="CVF79" s="2"/>
      <c r="CVG79" s="2"/>
      <c r="CVH79" s="2"/>
      <c r="CVI79" s="2"/>
      <c r="CVJ79" s="2"/>
      <c r="CVK79" s="2"/>
      <c r="CVL79" s="2"/>
      <c r="CVM79" s="2"/>
      <c r="CVN79" s="2"/>
      <c r="CVO79" s="2"/>
      <c r="CVP79" s="2"/>
      <c r="CVQ79" s="2"/>
      <c r="CVR79" s="2"/>
      <c r="CVS79" s="2"/>
      <c r="CVT79" s="2"/>
      <c r="CVU79" s="2"/>
      <c r="CVV79" s="2"/>
      <c r="CVW79" s="2"/>
      <c r="CVX79" s="2"/>
      <c r="CVY79" s="2"/>
      <c r="CVZ79" s="2"/>
      <c r="CWA79" s="2"/>
      <c r="CWB79" s="2"/>
      <c r="CWC79" s="2"/>
      <c r="CWD79" s="2"/>
      <c r="CWE79" s="2"/>
      <c r="CWF79" s="2"/>
      <c r="CWG79" s="2"/>
      <c r="CWH79" s="2"/>
      <c r="CWI79" s="2"/>
      <c r="CWJ79" s="2"/>
      <c r="CWK79" s="2"/>
      <c r="CWL79" s="2"/>
      <c r="CWM79" s="2"/>
      <c r="CWN79" s="2"/>
      <c r="CWO79" s="2"/>
      <c r="CWP79" s="2"/>
      <c r="CWQ79" s="2"/>
      <c r="CWR79" s="2"/>
      <c r="CWS79" s="2"/>
      <c r="CWT79" s="2"/>
      <c r="CWU79" s="2"/>
      <c r="CWV79" s="2"/>
      <c r="CWW79" s="2"/>
      <c r="CWX79" s="2"/>
      <c r="CWY79" s="2"/>
      <c r="CWZ79" s="2"/>
      <c r="CXA79" s="2"/>
      <c r="CXB79" s="2"/>
      <c r="CXC79" s="2"/>
      <c r="CXD79" s="2"/>
      <c r="CXE79" s="2"/>
      <c r="CXF79" s="2"/>
      <c r="CXG79" s="2"/>
      <c r="CXH79" s="2"/>
      <c r="CXI79" s="2"/>
      <c r="CXJ79" s="2"/>
      <c r="CXK79" s="2"/>
      <c r="CXL79" s="2"/>
      <c r="CXM79" s="2"/>
      <c r="CXN79" s="2"/>
      <c r="CXO79" s="2"/>
      <c r="CXP79" s="2"/>
      <c r="CXQ79" s="2"/>
      <c r="CXR79" s="2"/>
      <c r="CXS79" s="2"/>
      <c r="CXT79" s="2"/>
      <c r="CXU79" s="2"/>
      <c r="CXV79" s="2"/>
      <c r="CXW79" s="2"/>
      <c r="CXX79" s="2"/>
      <c r="CXY79" s="2"/>
      <c r="CXZ79" s="2"/>
      <c r="CYA79" s="2"/>
      <c r="CYB79" s="2"/>
      <c r="CYC79" s="2"/>
      <c r="CYD79" s="2"/>
      <c r="CYE79" s="2"/>
      <c r="CYF79" s="2"/>
      <c r="CYG79" s="2"/>
      <c r="CYH79" s="2"/>
      <c r="CYI79" s="2"/>
      <c r="CYJ79" s="2"/>
      <c r="CYK79" s="2"/>
      <c r="CYL79" s="2"/>
      <c r="CYM79" s="2"/>
      <c r="CYN79" s="2"/>
      <c r="CYO79" s="2"/>
      <c r="CYP79" s="2"/>
      <c r="CYQ79" s="2"/>
      <c r="CYR79" s="2"/>
      <c r="CYS79" s="2"/>
      <c r="CYT79" s="2"/>
      <c r="CYU79" s="2"/>
      <c r="CYV79" s="2"/>
      <c r="CYW79" s="2"/>
      <c r="CYX79" s="2"/>
      <c r="CYY79" s="2"/>
      <c r="CYZ79" s="2"/>
      <c r="CZA79" s="2"/>
      <c r="CZB79" s="2"/>
      <c r="CZC79" s="2"/>
      <c r="CZD79" s="2"/>
      <c r="CZE79" s="2"/>
      <c r="CZF79" s="2"/>
      <c r="CZG79" s="2"/>
      <c r="CZH79" s="2"/>
      <c r="CZI79" s="2"/>
      <c r="CZJ79" s="2"/>
      <c r="CZK79" s="2"/>
      <c r="CZL79" s="2"/>
      <c r="CZM79" s="2"/>
      <c r="CZN79" s="2"/>
      <c r="CZO79" s="2"/>
      <c r="CZP79" s="2"/>
      <c r="CZQ79" s="2"/>
      <c r="CZR79" s="2"/>
      <c r="CZS79" s="2"/>
      <c r="CZT79" s="2"/>
      <c r="CZU79" s="2"/>
      <c r="CZV79" s="2"/>
      <c r="CZW79" s="2"/>
      <c r="CZX79" s="2"/>
      <c r="CZY79" s="2"/>
      <c r="CZZ79" s="2"/>
      <c r="DAA79" s="2"/>
      <c r="DAB79" s="2"/>
      <c r="DAC79" s="2"/>
      <c r="DAD79" s="2"/>
      <c r="DAE79" s="2"/>
      <c r="DAF79" s="2"/>
      <c r="DAG79" s="2"/>
      <c r="DAH79" s="2"/>
      <c r="DAI79" s="2"/>
      <c r="DAJ79" s="2"/>
      <c r="DAK79" s="2"/>
      <c r="DAL79" s="2"/>
      <c r="DAM79" s="2"/>
      <c r="DAN79" s="2"/>
      <c r="DAO79" s="2"/>
      <c r="DAP79" s="2"/>
      <c r="DAQ79" s="2"/>
      <c r="DAR79" s="2"/>
      <c r="DAS79" s="2"/>
      <c r="DAT79" s="2"/>
      <c r="DAU79" s="2"/>
      <c r="DAV79" s="2"/>
      <c r="DAW79" s="2"/>
      <c r="DAX79" s="2"/>
      <c r="DAY79" s="2"/>
      <c r="DAZ79" s="2"/>
      <c r="DBA79" s="2"/>
      <c r="DBB79" s="2"/>
      <c r="DBC79" s="2"/>
      <c r="DBD79" s="2"/>
      <c r="DBE79" s="2"/>
      <c r="DBF79" s="2"/>
      <c r="DBG79" s="2"/>
      <c r="DBH79" s="2"/>
      <c r="DBI79" s="2"/>
      <c r="DBJ79" s="2"/>
      <c r="DBK79" s="2"/>
      <c r="DBL79" s="2"/>
      <c r="DBM79" s="2"/>
      <c r="DBN79" s="2"/>
      <c r="DBO79" s="2"/>
      <c r="DBP79" s="2"/>
      <c r="DBQ79" s="2"/>
      <c r="DBR79" s="2"/>
      <c r="DBS79" s="2"/>
      <c r="DBT79" s="2"/>
      <c r="DBU79" s="2"/>
      <c r="DBV79" s="2"/>
      <c r="DBW79" s="2"/>
      <c r="DBX79" s="2"/>
      <c r="DBY79" s="2"/>
      <c r="DBZ79" s="2"/>
      <c r="DCA79" s="2"/>
      <c r="DCB79" s="2"/>
      <c r="DCC79" s="2"/>
      <c r="DCD79" s="2"/>
      <c r="DCE79" s="2"/>
      <c r="DCF79" s="2"/>
      <c r="DCG79" s="2"/>
      <c r="DCH79" s="2"/>
      <c r="DCI79" s="2"/>
      <c r="DCJ79" s="2"/>
      <c r="DCK79" s="2"/>
      <c r="DCL79" s="2"/>
      <c r="DCM79" s="2"/>
      <c r="DCN79" s="2"/>
      <c r="DCO79" s="2"/>
      <c r="DCP79" s="2"/>
      <c r="DCQ79" s="2"/>
      <c r="DCR79" s="2"/>
      <c r="DCS79" s="2"/>
      <c r="DCT79" s="2"/>
      <c r="DCU79" s="2"/>
      <c r="DCV79" s="2"/>
      <c r="DCW79" s="2"/>
      <c r="DCX79" s="2"/>
      <c r="DCY79" s="2"/>
      <c r="DCZ79" s="2"/>
      <c r="DDA79" s="2"/>
      <c r="DDB79" s="2"/>
      <c r="DDC79" s="2"/>
      <c r="DDD79" s="2"/>
      <c r="DDE79" s="2"/>
      <c r="DDF79" s="2"/>
      <c r="DDG79" s="2"/>
      <c r="DDH79" s="2"/>
      <c r="DDI79" s="2"/>
      <c r="DDJ79" s="2"/>
      <c r="DDK79" s="2"/>
      <c r="DDL79" s="2"/>
      <c r="DDM79" s="2"/>
      <c r="DDN79" s="2"/>
      <c r="DDO79" s="2"/>
      <c r="DDP79" s="2"/>
      <c r="DDQ79" s="2"/>
      <c r="DDR79" s="2"/>
      <c r="DDS79" s="2"/>
      <c r="DDT79" s="2"/>
      <c r="DDU79" s="2"/>
      <c r="DDV79" s="2"/>
      <c r="DDW79" s="2"/>
      <c r="DDX79" s="2"/>
      <c r="DDY79" s="2"/>
      <c r="DDZ79" s="2"/>
      <c r="DEA79" s="2"/>
      <c r="DEB79" s="2"/>
      <c r="DEC79" s="2"/>
      <c r="DED79" s="2"/>
      <c r="DEE79" s="2"/>
      <c r="DEF79" s="2"/>
      <c r="DEG79" s="2"/>
      <c r="DEH79" s="2"/>
      <c r="DEI79" s="2"/>
      <c r="DEJ79" s="2"/>
      <c r="DEK79" s="2"/>
      <c r="DEL79" s="2"/>
      <c r="DEM79" s="2"/>
      <c r="DEN79" s="2"/>
      <c r="DEO79" s="2"/>
      <c r="DEP79" s="2"/>
      <c r="DEQ79" s="2"/>
      <c r="DER79" s="2"/>
      <c r="DES79" s="2"/>
      <c r="DET79" s="2"/>
      <c r="DEU79" s="2"/>
      <c r="DEV79" s="2"/>
      <c r="DEW79" s="2"/>
      <c r="DEX79" s="2"/>
      <c r="DEY79" s="2"/>
      <c r="DEZ79" s="2"/>
      <c r="DFA79" s="2"/>
      <c r="DFB79" s="2"/>
      <c r="DFC79" s="2"/>
      <c r="DFD79" s="2"/>
      <c r="DFE79" s="2"/>
      <c r="DFF79" s="2"/>
      <c r="DFG79" s="2"/>
      <c r="DFH79" s="2"/>
      <c r="DFI79" s="2"/>
      <c r="DFJ79" s="2"/>
      <c r="DFK79" s="2"/>
      <c r="DFL79" s="2"/>
      <c r="DFM79" s="2"/>
      <c r="DFN79" s="2"/>
      <c r="DFO79" s="2"/>
      <c r="DFP79" s="2"/>
      <c r="DFQ79" s="2"/>
      <c r="DFR79" s="2"/>
      <c r="DFS79" s="2"/>
      <c r="DFT79" s="2"/>
      <c r="DFU79" s="2"/>
      <c r="DFV79" s="2"/>
      <c r="DFW79" s="2"/>
      <c r="DFX79" s="2"/>
      <c r="DFY79" s="2"/>
      <c r="DFZ79" s="2"/>
      <c r="DGA79" s="2"/>
      <c r="DGB79" s="2"/>
      <c r="DGC79" s="2"/>
      <c r="DGD79" s="2"/>
      <c r="DGE79" s="2"/>
      <c r="DGF79" s="2"/>
      <c r="DGG79" s="2"/>
      <c r="DGH79" s="2"/>
      <c r="DGI79" s="2"/>
      <c r="DGJ79" s="2"/>
      <c r="DGK79" s="2"/>
      <c r="DGL79" s="2"/>
      <c r="DGM79" s="2"/>
      <c r="DGN79" s="2"/>
      <c r="DGO79" s="2"/>
      <c r="DGP79" s="2"/>
      <c r="DGQ79" s="2"/>
      <c r="DGR79" s="2"/>
      <c r="DGS79" s="2"/>
      <c r="DGT79" s="2"/>
      <c r="DGU79" s="2"/>
      <c r="DGV79" s="2"/>
      <c r="DGW79" s="2"/>
      <c r="DGX79" s="2"/>
      <c r="DGY79" s="2"/>
      <c r="DGZ79" s="2"/>
      <c r="DHA79" s="2"/>
      <c r="DHB79" s="2"/>
      <c r="DHC79" s="2"/>
      <c r="DHD79" s="2"/>
      <c r="DHE79" s="2"/>
      <c r="DHF79" s="2"/>
      <c r="DHG79" s="2"/>
      <c r="DHH79" s="2"/>
      <c r="DHI79" s="2"/>
      <c r="DHJ79" s="2"/>
      <c r="DHK79" s="2"/>
      <c r="DHL79" s="2"/>
      <c r="DHM79" s="2"/>
      <c r="DHN79" s="2"/>
      <c r="DHO79" s="2"/>
      <c r="DHP79" s="2"/>
      <c r="DHQ79" s="2"/>
      <c r="DHR79" s="2"/>
      <c r="DHS79" s="2"/>
      <c r="DHT79" s="2"/>
      <c r="DHU79" s="2"/>
      <c r="DHV79" s="2"/>
      <c r="DHW79" s="2"/>
      <c r="DHX79" s="2"/>
      <c r="DHY79" s="2"/>
      <c r="DHZ79" s="2"/>
      <c r="DIA79" s="2"/>
      <c r="DIB79" s="2"/>
      <c r="DIC79" s="2"/>
      <c r="DID79" s="2"/>
      <c r="DIE79" s="2"/>
      <c r="DIF79" s="2"/>
      <c r="DIG79" s="2"/>
      <c r="DIH79" s="2"/>
      <c r="DII79" s="2"/>
      <c r="DIJ79" s="2"/>
      <c r="DIK79" s="2"/>
      <c r="DIL79" s="2"/>
      <c r="DIM79" s="2"/>
      <c r="DIN79" s="2"/>
      <c r="DIO79" s="2"/>
      <c r="DIP79" s="2"/>
      <c r="DIQ79" s="2"/>
      <c r="DIR79" s="2"/>
      <c r="DIS79" s="2"/>
      <c r="DIT79" s="2"/>
      <c r="DIU79" s="2"/>
      <c r="DIV79" s="2"/>
      <c r="DIW79" s="2"/>
      <c r="DIX79" s="2"/>
      <c r="DIY79" s="2"/>
      <c r="DIZ79" s="2"/>
      <c r="DJA79" s="2"/>
      <c r="DJB79" s="2"/>
      <c r="DJC79" s="2"/>
      <c r="DJD79" s="2"/>
      <c r="DJE79" s="2"/>
      <c r="DJF79" s="2"/>
      <c r="DJG79" s="2"/>
      <c r="DJH79" s="2"/>
      <c r="DJI79" s="2"/>
      <c r="DJJ79" s="2"/>
      <c r="DJK79" s="2"/>
      <c r="DJL79" s="2"/>
      <c r="DJM79" s="2"/>
      <c r="DJN79" s="2"/>
      <c r="DJO79" s="2"/>
      <c r="DJP79" s="2"/>
      <c r="DJQ79" s="2"/>
      <c r="DJR79" s="2"/>
      <c r="DJS79" s="2"/>
      <c r="DJT79" s="2"/>
      <c r="DJU79" s="2"/>
      <c r="DJV79" s="2"/>
      <c r="DJW79" s="2"/>
      <c r="DJX79" s="2"/>
      <c r="DJY79" s="2"/>
      <c r="DJZ79" s="2"/>
      <c r="DKA79" s="2"/>
      <c r="DKB79" s="2"/>
      <c r="DKC79" s="2"/>
      <c r="DKD79" s="2"/>
      <c r="DKE79" s="2"/>
      <c r="DKF79" s="2"/>
      <c r="DKG79" s="2"/>
      <c r="DKH79" s="2"/>
      <c r="DKI79" s="2"/>
      <c r="DKJ79" s="2"/>
      <c r="DKK79" s="2"/>
      <c r="DKL79" s="2"/>
      <c r="DKM79" s="2"/>
      <c r="DKN79" s="2"/>
      <c r="DKO79" s="2"/>
      <c r="DKP79" s="2"/>
      <c r="DKQ79" s="2"/>
      <c r="DKR79" s="2"/>
      <c r="DKS79" s="2"/>
      <c r="DKT79" s="2"/>
      <c r="DKU79" s="2"/>
      <c r="DKV79" s="2"/>
      <c r="DKW79" s="2"/>
      <c r="DKX79" s="2"/>
      <c r="DKY79" s="2"/>
      <c r="DKZ79" s="2"/>
      <c r="DLA79" s="2"/>
      <c r="DLB79" s="2"/>
      <c r="DLC79" s="2"/>
      <c r="DLD79" s="2"/>
      <c r="DLE79" s="2"/>
      <c r="DLF79" s="2"/>
      <c r="DLG79" s="2"/>
      <c r="DLH79" s="2"/>
      <c r="DLI79" s="2"/>
      <c r="DLJ79" s="2"/>
      <c r="DLK79" s="2"/>
      <c r="DLL79" s="2"/>
      <c r="DLM79" s="2"/>
      <c r="DLN79" s="2"/>
      <c r="DLO79" s="2"/>
      <c r="DLP79" s="2"/>
      <c r="DLQ79" s="2"/>
      <c r="DLR79" s="2"/>
      <c r="DLS79" s="2"/>
      <c r="DLT79" s="2"/>
      <c r="DLU79" s="2"/>
      <c r="DLV79" s="2"/>
      <c r="DLW79" s="2"/>
      <c r="DLX79" s="2"/>
      <c r="DLY79" s="2"/>
      <c r="DLZ79" s="2"/>
      <c r="DMA79" s="2"/>
      <c r="DMB79" s="2"/>
      <c r="DMC79" s="2"/>
      <c r="DMD79" s="2"/>
      <c r="DME79" s="2"/>
      <c r="DMF79" s="2"/>
      <c r="DMG79" s="2"/>
      <c r="DMH79" s="2"/>
      <c r="DMI79" s="2"/>
      <c r="DMJ79" s="2"/>
      <c r="DMK79" s="2"/>
      <c r="DML79" s="2"/>
      <c r="DMM79" s="2"/>
      <c r="DMN79" s="2"/>
      <c r="DMO79" s="2"/>
      <c r="DMP79" s="2"/>
      <c r="DMQ79" s="2"/>
      <c r="DMR79" s="2"/>
      <c r="DMS79" s="2"/>
      <c r="DMT79" s="2"/>
      <c r="DMU79" s="2"/>
      <c r="DMV79" s="2"/>
      <c r="DMW79" s="2"/>
      <c r="DMX79" s="2"/>
      <c r="DMY79" s="2"/>
      <c r="DMZ79" s="2"/>
      <c r="DNA79" s="2"/>
      <c r="DNB79" s="2"/>
      <c r="DNC79" s="2"/>
      <c r="DND79" s="2"/>
      <c r="DNE79" s="2"/>
      <c r="DNF79" s="2"/>
      <c r="DNG79" s="2"/>
      <c r="DNH79" s="2"/>
      <c r="DNI79" s="2"/>
      <c r="DNJ79" s="2"/>
      <c r="DNK79" s="2"/>
      <c r="DNL79" s="2"/>
      <c r="DNM79" s="2"/>
      <c r="DNN79" s="2"/>
      <c r="DNO79" s="2"/>
      <c r="DNP79" s="2"/>
      <c r="DNQ79" s="2"/>
      <c r="DNR79" s="2"/>
      <c r="DNS79" s="2"/>
      <c r="DNT79" s="2"/>
      <c r="DNU79" s="2"/>
      <c r="DNV79" s="2"/>
      <c r="DNW79" s="2"/>
      <c r="DNX79" s="2"/>
      <c r="DNY79" s="2"/>
      <c r="DNZ79" s="2"/>
      <c r="DOA79" s="2"/>
      <c r="DOB79" s="2"/>
      <c r="DOC79" s="2"/>
      <c r="DOD79" s="2"/>
      <c r="DOE79" s="2"/>
      <c r="DOF79" s="2"/>
      <c r="DOG79" s="2"/>
      <c r="DOH79" s="2"/>
      <c r="DOI79" s="2"/>
      <c r="DOJ79" s="2"/>
      <c r="DOK79" s="2"/>
      <c r="DOL79" s="2"/>
      <c r="DOM79" s="2"/>
      <c r="DON79" s="2"/>
      <c r="DOO79" s="2"/>
      <c r="DOP79" s="2"/>
      <c r="DOQ79" s="2"/>
      <c r="DOR79" s="2"/>
      <c r="DOS79" s="2"/>
      <c r="DOT79" s="2"/>
      <c r="DOU79" s="2"/>
      <c r="DOV79" s="2"/>
      <c r="DOW79" s="2"/>
      <c r="DOX79" s="2"/>
      <c r="DOY79" s="2"/>
      <c r="DOZ79" s="2"/>
      <c r="DPA79" s="2"/>
      <c r="DPB79" s="2"/>
      <c r="DPC79" s="2"/>
      <c r="DPD79" s="2"/>
      <c r="DPE79" s="2"/>
      <c r="DPF79" s="2"/>
      <c r="DPG79" s="2"/>
      <c r="DPH79" s="2"/>
      <c r="DPI79" s="2"/>
      <c r="DPJ79" s="2"/>
      <c r="DPK79" s="2"/>
      <c r="DPL79" s="2"/>
      <c r="DPM79" s="2"/>
      <c r="DPN79" s="2"/>
      <c r="DPO79" s="2"/>
      <c r="DPP79" s="2"/>
      <c r="DPQ79" s="2"/>
      <c r="DPR79" s="2"/>
      <c r="DPS79" s="2"/>
      <c r="DPT79" s="2"/>
      <c r="DPU79" s="2"/>
      <c r="DPV79" s="2"/>
      <c r="DPW79" s="2"/>
      <c r="DPX79" s="2"/>
      <c r="DPY79" s="2"/>
      <c r="DPZ79" s="2"/>
      <c r="DQA79" s="2"/>
      <c r="DQB79" s="2"/>
      <c r="DQC79" s="2"/>
      <c r="DQD79" s="2"/>
      <c r="DQE79" s="2"/>
      <c r="DQF79" s="2"/>
      <c r="DQG79" s="2"/>
      <c r="DQH79" s="2"/>
      <c r="DQI79" s="2"/>
      <c r="DQJ79" s="2"/>
      <c r="DQK79" s="2"/>
      <c r="DQL79" s="2"/>
      <c r="DQM79" s="2"/>
      <c r="DQN79" s="2"/>
      <c r="DQO79" s="2"/>
      <c r="DQP79" s="2"/>
      <c r="DQQ79" s="2"/>
      <c r="DQR79" s="2"/>
      <c r="DQS79" s="2"/>
      <c r="DQT79" s="2"/>
      <c r="DQU79" s="2"/>
      <c r="DQV79" s="2"/>
      <c r="DQW79" s="2"/>
      <c r="DQX79" s="2"/>
      <c r="DQY79" s="2"/>
      <c r="DQZ79" s="2"/>
      <c r="DRA79" s="2"/>
      <c r="DRB79" s="2"/>
      <c r="DRC79" s="2"/>
      <c r="DRD79" s="2"/>
      <c r="DRE79" s="2"/>
      <c r="DRF79" s="2"/>
      <c r="DRG79" s="2"/>
      <c r="DRH79" s="2"/>
      <c r="DRI79" s="2"/>
      <c r="DRJ79" s="2"/>
      <c r="DRK79" s="2"/>
      <c r="DRL79" s="2"/>
      <c r="DRM79" s="2"/>
      <c r="DRN79" s="2"/>
      <c r="DRO79" s="2"/>
      <c r="DRP79" s="2"/>
      <c r="DRQ79" s="2"/>
      <c r="DRR79" s="2"/>
      <c r="DRS79" s="2"/>
      <c r="DRT79" s="2"/>
      <c r="DRU79" s="2"/>
      <c r="DRV79" s="2"/>
      <c r="DRW79" s="2"/>
      <c r="DRX79" s="2"/>
      <c r="DRY79" s="2"/>
      <c r="DRZ79" s="2"/>
      <c r="DSA79" s="2"/>
      <c r="DSB79" s="2"/>
      <c r="DSC79" s="2"/>
      <c r="DSD79" s="2"/>
      <c r="DSE79" s="2"/>
      <c r="DSF79" s="2"/>
      <c r="DSG79" s="2"/>
      <c r="DSH79" s="2"/>
      <c r="DSI79" s="2"/>
      <c r="DSJ79" s="2"/>
      <c r="DSK79" s="2"/>
      <c r="DSL79" s="2"/>
      <c r="DSM79" s="2"/>
      <c r="DSN79" s="2"/>
      <c r="DSO79" s="2"/>
      <c r="DSP79" s="2"/>
      <c r="DSQ79" s="2"/>
      <c r="DSR79" s="2"/>
      <c r="DSS79" s="2"/>
      <c r="DST79" s="2"/>
      <c r="DSU79" s="2"/>
      <c r="DSV79" s="2"/>
      <c r="DSW79" s="2"/>
      <c r="DSX79" s="2"/>
      <c r="DSY79" s="2"/>
      <c r="DSZ79" s="2"/>
      <c r="DTA79" s="2"/>
      <c r="DTB79" s="2"/>
      <c r="DTC79" s="2"/>
      <c r="DTD79" s="2"/>
      <c r="DTE79" s="2"/>
      <c r="DTF79" s="2"/>
      <c r="DTG79" s="2"/>
      <c r="DTH79" s="2"/>
      <c r="DTI79" s="2"/>
      <c r="DTJ79" s="2"/>
      <c r="DTK79" s="2"/>
      <c r="DTL79" s="2"/>
      <c r="DTM79" s="2"/>
      <c r="DTN79" s="2"/>
      <c r="DTO79" s="2"/>
      <c r="DTP79" s="2"/>
      <c r="DTQ79" s="2"/>
      <c r="DTR79" s="2"/>
      <c r="DTS79" s="2"/>
      <c r="DTT79" s="2"/>
      <c r="DTU79" s="2"/>
      <c r="DTV79" s="2"/>
      <c r="DTW79" s="2"/>
      <c r="DTX79" s="2"/>
      <c r="DTY79" s="2"/>
      <c r="DTZ79" s="2"/>
      <c r="DUA79" s="2"/>
      <c r="DUB79" s="2"/>
      <c r="DUC79" s="2"/>
      <c r="DUD79" s="2"/>
      <c r="DUE79" s="2"/>
      <c r="DUF79" s="2"/>
      <c r="DUG79" s="2"/>
      <c r="DUH79" s="2"/>
      <c r="DUI79" s="2"/>
      <c r="DUJ79" s="2"/>
      <c r="DUK79" s="2"/>
      <c r="DUL79" s="2"/>
      <c r="DUM79" s="2"/>
      <c r="DUN79" s="2"/>
      <c r="DUO79" s="2"/>
      <c r="DUP79" s="2"/>
      <c r="DUQ79" s="2"/>
      <c r="DUR79" s="2"/>
      <c r="DUS79" s="2"/>
      <c r="DUT79" s="2"/>
      <c r="DUU79" s="2"/>
      <c r="DUV79" s="2"/>
      <c r="DUW79" s="2"/>
      <c r="DUX79" s="2"/>
      <c r="DUY79" s="2"/>
      <c r="DUZ79" s="2"/>
      <c r="DVA79" s="2"/>
      <c r="DVB79" s="2"/>
      <c r="DVC79" s="2"/>
      <c r="DVD79" s="2"/>
      <c r="DVE79" s="2"/>
      <c r="DVF79" s="2"/>
      <c r="DVG79" s="2"/>
      <c r="DVH79" s="2"/>
      <c r="DVI79" s="2"/>
      <c r="DVJ79" s="2"/>
      <c r="DVK79" s="2"/>
      <c r="DVL79" s="2"/>
      <c r="DVM79" s="2"/>
      <c r="DVN79" s="2"/>
      <c r="DVO79" s="2"/>
      <c r="DVP79" s="2"/>
      <c r="DVQ79" s="2"/>
      <c r="DVR79" s="2"/>
      <c r="DVS79" s="2"/>
      <c r="DVT79" s="2"/>
      <c r="DVU79" s="2"/>
      <c r="DVV79" s="2"/>
      <c r="DVW79" s="2"/>
      <c r="DVX79" s="2"/>
      <c r="DVY79" s="2"/>
      <c r="DVZ79" s="2"/>
      <c r="DWA79" s="2"/>
      <c r="DWB79" s="2"/>
      <c r="DWC79" s="2"/>
      <c r="DWD79" s="2"/>
      <c r="DWE79" s="2"/>
      <c r="DWF79" s="2"/>
      <c r="DWG79" s="2"/>
      <c r="DWH79" s="2"/>
      <c r="DWI79" s="2"/>
      <c r="DWJ79" s="2"/>
      <c r="DWK79" s="2"/>
      <c r="DWL79" s="2"/>
      <c r="DWM79" s="2"/>
      <c r="DWN79" s="2"/>
      <c r="DWO79" s="2"/>
      <c r="DWP79" s="2"/>
      <c r="DWQ79" s="2"/>
      <c r="DWR79" s="2"/>
      <c r="DWS79" s="2"/>
      <c r="DWT79" s="2"/>
      <c r="DWU79" s="2"/>
      <c r="DWV79" s="2"/>
      <c r="DWW79" s="2"/>
      <c r="DWX79" s="2"/>
      <c r="DWY79" s="2"/>
      <c r="DWZ79" s="2"/>
      <c r="DXA79" s="2"/>
      <c r="DXB79" s="2"/>
      <c r="DXC79" s="2"/>
      <c r="DXD79" s="2"/>
      <c r="DXE79" s="2"/>
      <c r="DXF79" s="2"/>
      <c r="DXG79" s="2"/>
      <c r="DXH79" s="2"/>
      <c r="DXI79" s="2"/>
      <c r="DXJ79" s="2"/>
      <c r="DXK79" s="2"/>
      <c r="DXL79" s="2"/>
      <c r="DXM79" s="2"/>
      <c r="DXN79" s="2"/>
      <c r="DXO79" s="2"/>
      <c r="DXP79" s="2"/>
      <c r="DXQ79" s="2"/>
      <c r="DXR79" s="2"/>
      <c r="DXS79" s="2"/>
      <c r="DXT79" s="2"/>
      <c r="DXU79" s="2"/>
      <c r="DXV79" s="2"/>
      <c r="DXW79" s="2"/>
      <c r="DXX79" s="2"/>
      <c r="DXY79" s="2"/>
      <c r="DXZ79" s="2"/>
      <c r="DYA79" s="2"/>
      <c r="DYB79" s="2"/>
      <c r="DYC79" s="2"/>
      <c r="DYD79" s="2"/>
      <c r="DYE79" s="2"/>
      <c r="DYF79" s="2"/>
      <c r="DYG79" s="2"/>
      <c r="DYH79" s="2"/>
      <c r="DYI79" s="2"/>
      <c r="DYJ79" s="2"/>
      <c r="DYK79" s="2"/>
      <c r="DYL79" s="2"/>
      <c r="DYM79" s="2"/>
      <c r="DYN79" s="2"/>
      <c r="DYO79" s="2"/>
      <c r="DYP79" s="2"/>
      <c r="DYQ79" s="2"/>
      <c r="DYR79" s="2"/>
      <c r="DYS79" s="2"/>
      <c r="DYT79" s="2"/>
      <c r="DYU79" s="2"/>
      <c r="DYV79" s="2"/>
      <c r="DYW79" s="2"/>
      <c r="DYX79" s="2"/>
      <c r="DYY79" s="2"/>
      <c r="DYZ79" s="2"/>
      <c r="DZA79" s="2"/>
      <c r="DZB79" s="2"/>
      <c r="DZC79" s="2"/>
      <c r="DZD79" s="2"/>
      <c r="DZE79" s="2"/>
      <c r="DZF79" s="2"/>
      <c r="DZG79" s="2"/>
      <c r="DZH79" s="2"/>
      <c r="DZI79" s="2"/>
      <c r="DZJ79" s="2"/>
      <c r="DZK79" s="2"/>
      <c r="DZL79" s="2"/>
      <c r="DZM79" s="2"/>
      <c r="DZN79" s="2"/>
      <c r="DZO79" s="2"/>
      <c r="DZP79" s="2"/>
      <c r="DZQ79" s="2"/>
      <c r="DZR79" s="2"/>
      <c r="DZS79" s="2"/>
      <c r="DZT79" s="2"/>
      <c r="DZU79" s="2"/>
      <c r="DZV79" s="2"/>
      <c r="DZW79" s="2"/>
      <c r="DZX79" s="2"/>
      <c r="DZY79" s="2"/>
      <c r="DZZ79" s="2"/>
      <c r="EAA79" s="2"/>
      <c r="EAB79" s="2"/>
      <c r="EAC79" s="2"/>
      <c r="EAD79" s="2"/>
      <c r="EAE79" s="2"/>
      <c r="EAF79" s="2"/>
      <c r="EAG79" s="2"/>
      <c r="EAH79" s="2"/>
      <c r="EAI79" s="2"/>
      <c r="EAJ79" s="2"/>
      <c r="EAK79" s="2"/>
      <c r="EAL79" s="2"/>
      <c r="EAM79" s="2"/>
      <c r="EAN79" s="2"/>
      <c r="EAO79" s="2"/>
      <c r="EAP79" s="2"/>
      <c r="EAQ79" s="2"/>
      <c r="EAR79" s="2"/>
      <c r="EAS79" s="2"/>
      <c r="EAT79" s="2"/>
      <c r="EAU79" s="2"/>
      <c r="EAV79" s="2"/>
      <c r="EAW79" s="2"/>
      <c r="EAX79" s="2"/>
      <c r="EAY79" s="2"/>
      <c r="EAZ79" s="2"/>
      <c r="EBA79" s="2"/>
      <c r="EBB79" s="2"/>
      <c r="EBC79" s="2"/>
      <c r="EBD79" s="2"/>
      <c r="EBE79" s="2"/>
      <c r="EBF79" s="2"/>
      <c r="EBG79" s="2"/>
      <c r="EBH79" s="2"/>
      <c r="EBI79" s="2"/>
      <c r="EBJ79" s="2"/>
      <c r="EBK79" s="2"/>
      <c r="EBL79" s="2"/>
      <c r="EBM79" s="2"/>
      <c r="EBN79" s="2"/>
      <c r="EBO79" s="2"/>
      <c r="EBP79" s="2"/>
      <c r="EBQ79" s="2"/>
      <c r="EBR79" s="2"/>
      <c r="EBS79" s="2"/>
      <c r="EBT79" s="2"/>
      <c r="EBU79" s="2"/>
      <c r="EBV79" s="2"/>
      <c r="EBW79" s="2"/>
      <c r="EBX79" s="2"/>
      <c r="EBY79" s="2"/>
      <c r="EBZ79" s="2"/>
      <c r="ECA79" s="2"/>
      <c r="ECB79" s="2"/>
      <c r="ECC79" s="2"/>
      <c r="ECD79" s="2"/>
      <c r="ECE79" s="2"/>
      <c r="ECF79" s="2"/>
      <c r="ECG79" s="2"/>
      <c r="ECH79" s="2"/>
      <c r="ECI79" s="2"/>
      <c r="ECJ79" s="2"/>
      <c r="ECK79" s="2"/>
      <c r="ECL79" s="2"/>
      <c r="ECM79" s="2"/>
      <c r="ECN79" s="2"/>
      <c r="ECO79" s="2"/>
      <c r="ECP79" s="2"/>
      <c r="ECQ79" s="2"/>
      <c r="ECR79" s="2"/>
      <c r="ECS79" s="2"/>
      <c r="ECT79" s="2"/>
      <c r="ECU79" s="2"/>
      <c r="ECV79" s="2"/>
      <c r="ECW79" s="2"/>
      <c r="ECX79" s="2"/>
      <c r="ECY79" s="2"/>
      <c r="ECZ79" s="2"/>
      <c r="EDA79" s="2"/>
      <c r="EDB79" s="2"/>
      <c r="EDC79" s="2"/>
      <c r="EDD79" s="2"/>
      <c r="EDE79" s="2"/>
      <c r="EDF79" s="2"/>
      <c r="EDG79" s="2"/>
      <c r="EDH79" s="2"/>
      <c r="EDI79" s="2"/>
      <c r="EDJ79" s="2"/>
      <c r="EDK79" s="2"/>
      <c r="EDL79" s="2"/>
      <c r="EDM79" s="2"/>
      <c r="EDN79" s="2"/>
      <c r="EDO79" s="2"/>
      <c r="EDP79" s="2"/>
      <c r="EDQ79" s="2"/>
      <c r="EDR79" s="2"/>
      <c r="EDS79" s="2"/>
      <c r="EDT79" s="2"/>
      <c r="EDU79" s="2"/>
      <c r="EDV79" s="2"/>
      <c r="EDW79" s="2"/>
      <c r="EDX79" s="2"/>
      <c r="EDY79" s="2"/>
      <c r="EDZ79" s="2"/>
      <c r="EEA79" s="2"/>
      <c r="EEB79" s="2"/>
      <c r="EEC79" s="2"/>
      <c r="EED79" s="2"/>
      <c r="EEE79" s="2"/>
      <c r="EEF79" s="2"/>
      <c r="EEG79" s="2"/>
      <c r="EEH79" s="2"/>
      <c r="EEI79" s="2"/>
      <c r="EEJ79" s="2"/>
      <c r="EEK79" s="2"/>
      <c r="EEL79" s="2"/>
      <c r="EEM79" s="2"/>
      <c r="EEN79" s="2"/>
      <c r="EEO79" s="2"/>
      <c r="EEP79" s="2"/>
      <c r="EEQ79" s="2"/>
      <c r="EER79" s="2"/>
      <c r="EES79" s="2"/>
      <c r="EET79" s="2"/>
      <c r="EEU79" s="2"/>
      <c r="EEV79" s="2"/>
      <c r="EEW79" s="2"/>
      <c r="EEX79" s="2"/>
      <c r="EEY79" s="2"/>
      <c r="EEZ79" s="2"/>
      <c r="EFA79" s="2"/>
      <c r="EFB79" s="2"/>
      <c r="EFC79" s="2"/>
      <c r="EFD79" s="2"/>
      <c r="EFE79" s="2"/>
      <c r="EFF79" s="2"/>
      <c r="EFG79" s="2"/>
      <c r="EFH79" s="2"/>
      <c r="EFI79" s="2"/>
      <c r="EFJ79" s="2"/>
      <c r="EFK79" s="2"/>
      <c r="EFL79" s="2"/>
      <c r="EFM79" s="2"/>
      <c r="EFN79" s="2"/>
      <c r="EFO79" s="2"/>
      <c r="EFP79" s="2"/>
      <c r="EFQ79" s="2"/>
      <c r="EFR79" s="2"/>
      <c r="EFS79" s="2"/>
      <c r="EFT79" s="2"/>
      <c r="EFU79" s="2"/>
      <c r="EFV79" s="2"/>
      <c r="EFW79" s="2"/>
      <c r="EFX79" s="2"/>
      <c r="EFY79" s="2"/>
      <c r="EFZ79" s="2"/>
      <c r="EGA79" s="2"/>
      <c r="EGB79" s="2"/>
      <c r="EGC79" s="2"/>
      <c r="EGD79" s="2"/>
      <c r="EGE79" s="2"/>
      <c r="EGF79" s="2"/>
      <c r="EGG79" s="2"/>
      <c r="EGH79" s="2"/>
      <c r="EGI79" s="2"/>
      <c r="EGJ79" s="2"/>
      <c r="EGK79" s="2"/>
      <c r="EGL79" s="2"/>
      <c r="EGM79" s="2"/>
      <c r="EGN79" s="2"/>
      <c r="EGO79" s="2"/>
      <c r="EGP79" s="2"/>
      <c r="EGQ79" s="2"/>
      <c r="EGR79" s="2"/>
      <c r="EGS79" s="2"/>
      <c r="EGT79" s="2"/>
      <c r="EGU79" s="2"/>
      <c r="EGV79" s="2"/>
      <c r="EGW79" s="2"/>
      <c r="EGX79" s="2"/>
      <c r="EGY79" s="2"/>
      <c r="EGZ79" s="2"/>
      <c r="EHA79" s="2"/>
      <c r="EHB79" s="2"/>
      <c r="EHC79" s="2"/>
      <c r="EHD79" s="2"/>
      <c r="EHE79" s="2"/>
      <c r="EHF79" s="2"/>
      <c r="EHG79" s="2"/>
      <c r="EHH79" s="2"/>
      <c r="EHI79" s="2"/>
      <c r="EHJ79" s="2"/>
      <c r="EHK79" s="2"/>
      <c r="EHL79" s="2"/>
      <c r="EHM79" s="2"/>
      <c r="EHN79" s="2"/>
      <c r="EHO79" s="2"/>
      <c r="EHP79" s="2"/>
      <c r="EHQ79" s="2"/>
      <c r="EHR79" s="2"/>
      <c r="EHS79" s="2"/>
      <c r="EHT79" s="2"/>
      <c r="EHU79" s="2"/>
      <c r="EHV79" s="2"/>
      <c r="EHW79" s="2"/>
      <c r="EHX79" s="2"/>
      <c r="EHY79" s="2"/>
      <c r="EHZ79" s="2"/>
      <c r="EIA79" s="2"/>
      <c r="EIB79" s="2"/>
      <c r="EIC79" s="2"/>
      <c r="EID79" s="2"/>
      <c r="EIE79" s="2"/>
      <c r="EIF79" s="2"/>
      <c r="EIG79" s="2"/>
      <c r="EIH79" s="2"/>
      <c r="EII79" s="2"/>
      <c r="EIJ79" s="2"/>
      <c r="EIK79" s="2"/>
      <c r="EIL79" s="2"/>
      <c r="EIM79" s="2"/>
      <c r="EIN79" s="2"/>
      <c r="EIO79" s="2"/>
      <c r="EIP79" s="2"/>
      <c r="EIQ79" s="2"/>
      <c r="EIR79" s="2"/>
      <c r="EIS79" s="2"/>
      <c r="EIT79" s="2"/>
      <c r="EIU79" s="2"/>
      <c r="EIV79" s="2"/>
      <c r="EIW79" s="2"/>
      <c r="EIX79" s="2"/>
      <c r="EIY79" s="2"/>
      <c r="EIZ79" s="2"/>
      <c r="EJA79" s="2"/>
      <c r="EJB79" s="2"/>
      <c r="EJC79" s="2"/>
      <c r="EJD79" s="2"/>
      <c r="EJE79" s="2"/>
      <c r="EJF79" s="2"/>
      <c r="EJG79" s="2"/>
      <c r="EJH79" s="2"/>
      <c r="EJI79" s="2"/>
      <c r="EJJ79" s="2"/>
      <c r="EJK79" s="2"/>
      <c r="EJL79" s="2"/>
      <c r="EJM79" s="2"/>
      <c r="EJN79" s="2"/>
      <c r="EJO79" s="2"/>
      <c r="EJP79" s="2"/>
      <c r="EJQ79" s="2"/>
      <c r="EJR79" s="2"/>
      <c r="EJS79" s="2"/>
      <c r="EJT79" s="2"/>
      <c r="EJU79" s="2"/>
      <c r="EJV79" s="2"/>
      <c r="EJW79" s="2"/>
      <c r="EJX79" s="2"/>
      <c r="EJY79" s="2"/>
      <c r="EJZ79" s="2"/>
      <c r="EKA79" s="2"/>
      <c r="EKB79" s="2"/>
      <c r="EKC79" s="2"/>
      <c r="EKD79" s="2"/>
      <c r="EKE79" s="2"/>
      <c r="EKF79" s="2"/>
      <c r="EKG79" s="2"/>
      <c r="EKH79" s="2"/>
      <c r="EKI79" s="2"/>
      <c r="EKJ79" s="2"/>
      <c r="EKK79" s="2"/>
      <c r="EKL79" s="2"/>
      <c r="EKM79" s="2"/>
      <c r="EKN79" s="2"/>
      <c r="EKO79" s="2"/>
      <c r="EKP79" s="2"/>
      <c r="EKQ79" s="2"/>
      <c r="EKR79" s="2"/>
      <c r="EKS79" s="2"/>
      <c r="EKT79" s="2"/>
      <c r="EKU79" s="2"/>
      <c r="EKV79" s="2"/>
      <c r="EKW79" s="2"/>
      <c r="EKX79" s="2"/>
      <c r="EKY79" s="2"/>
      <c r="EKZ79" s="2"/>
      <c r="ELA79" s="2"/>
      <c r="ELB79" s="2"/>
      <c r="ELC79" s="2"/>
      <c r="ELD79" s="2"/>
      <c r="ELE79" s="2"/>
      <c r="ELF79" s="2"/>
      <c r="ELG79" s="2"/>
      <c r="ELH79" s="2"/>
      <c r="ELI79" s="2"/>
      <c r="ELJ79" s="2"/>
      <c r="ELK79" s="2"/>
      <c r="ELL79" s="2"/>
      <c r="ELM79" s="2"/>
      <c r="ELN79" s="2"/>
      <c r="ELO79" s="2"/>
      <c r="ELP79" s="2"/>
      <c r="ELQ79" s="2"/>
      <c r="ELR79" s="2"/>
      <c r="ELS79" s="2"/>
      <c r="ELT79" s="2"/>
      <c r="ELU79" s="2"/>
      <c r="ELV79" s="2"/>
      <c r="ELW79" s="2"/>
      <c r="ELX79" s="2"/>
      <c r="ELY79" s="2"/>
      <c r="ELZ79" s="2"/>
      <c r="EMA79" s="2"/>
      <c r="EMB79" s="2"/>
      <c r="EMC79" s="2"/>
      <c r="EMD79" s="2"/>
      <c r="EME79" s="2"/>
      <c r="EMF79" s="2"/>
      <c r="EMG79" s="2"/>
      <c r="EMH79" s="2"/>
      <c r="EMI79" s="2"/>
      <c r="EMJ79" s="2"/>
      <c r="EMK79" s="2"/>
      <c r="EML79" s="2"/>
      <c r="EMM79" s="2"/>
      <c r="EMN79" s="2"/>
      <c r="EMO79" s="2"/>
      <c r="EMP79" s="2"/>
      <c r="EMQ79" s="2"/>
      <c r="EMR79" s="2"/>
      <c r="EMS79" s="2"/>
      <c r="EMT79" s="2"/>
      <c r="EMU79" s="2"/>
      <c r="EMV79" s="2"/>
      <c r="EMW79" s="2"/>
      <c r="EMX79" s="2"/>
      <c r="EMY79" s="2"/>
      <c r="EMZ79" s="2"/>
      <c r="ENA79" s="2"/>
      <c r="ENB79" s="2"/>
      <c r="ENC79" s="2"/>
      <c r="END79" s="2"/>
      <c r="ENE79" s="2"/>
      <c r="ENF79" s="2"/>
      <c r="ENG79" s="2"/>
      <c r="ENH79" s="2"/>
      <c r="ENI79" s="2"/>
      <c r="ENJ79" s="2"/>
      <c r="ENK79" s="2"/>
      <c r="ENL79" s="2"/>
      <c r="ENM79" s="2"/>
      <c r="ENN79" s="2"/>
      <c r="ENO79" s="2"/>
      <c r="ENP79" s="2"/>
      <c r="ENQ79" s="2"/>
      <c r="ENR79" s="2"/>
      <c r="ENS79" s="2"/>
      <c r="ENT79" s="2"/>
      <c r="ENU79" s="2"/>
      <c r="ENV79" s="2"/>
      <c r="ENW79" s="2"/>
      <c r="ENX79" s="2"/>
      <c r="ENY79" s="2"/>
      <c r="ENZ79" s="2"/>
      <c r="EOA79" s="2"/>
      <c r="EOB79" s="2"/>
      <c r="EOC79" s="2"/>
      <c r="EOD79" s="2"/>
      <c r="EOE79" s="2"/>
      <c r="EOF79" s="2"/>
      <c r="EOG79" s="2"/>
      <c r="EOH79" s="2"/>
      <c r="EOI79" s="2"/>
      <c r="EOJ79" s="2"/>
      <c r="EOK79" s="2"/>
      <c r="EOL79" s="2"/>
      <c r="EOM79" s="2"/>
      <c r="EON79" s="2"/>
      <c r="EOO79" s="2"/>
      <c r="EOP79" s="2"/>
      <c r="EOQ79" s="2"/>
      <c r="EOR79" s="2"/>
      <c r="EOS79" s="2"/>
      <c r="EOT79" s="2"/>
      <c r="EOU79" s="2"/>
      <c r="EOV79" s="2"/>
      <c r="EOW79" s="2"/>
      <c r="EOX79" s="2"/>
      <c r="EOY79" s="2"/>
      <c r="EOZ79" s="2"/>
      <c r="EPA79" s="2"/>
      <c r="EPB79" s="2"/>
      <c r="EPC79" s="2"/>
      <c r="EPD79" s="2"/>
      <c r="EPE79" s="2"/>
      <c r="EPF79" s="2"/>
      <c r="EPG79" s="2"/>
      <c r="EPH79" s="2"/>
      <c r="EPI79" s="2"/>
      <c r="EPJ79" s="2"/>
      <c r="EPK79" s="2"/>
      <c r="EPL79" s="2"/>
      <c r="EPM79" s="2"/>
      <c r="EPN79" s="2"/>
      <c r="EPO79" s="2"/>
      <c r="EPP79" s="2"/>
      <c r="EPQ79" s="2"/>
      <c r="EPR79" s="2"/>
      <c r="EPS79" s="2"/>
      <c r="EPT79" s="2"/>
      <c r="EPU79" s="2"/>
      <c r="EPV79" s="2"/>
      <c r="EPW79" s="2"/>
      <c r="EPX79" s="2"/>
      <c r="EPY79" s="2"/>
      <c r="EPZ79" s="2"/>
      <c r="EQA79" s="2"/>
      <c r="EQB79" s="2"/>
      <c r="EQC79" s="2"/>
      <c r="EQD79" s="2"/>
      <c r="EQE79" s="2"/>
      <c r="EQF79" s="2"/>
      <c r="EQG79" s="2"/>
      <c r="EQH79" s="2"/>
      <c r="EQI79" s="2"/>
      <c r="EQJ79" s="2"/>
      <c r="EQK79" s="2"/>
      <c r="EQL79" s="2"/>
      <c r="EQM79" s="2"/>
      <c r="EQN79" s="2"/>
      <c r="EQO79" s="2"/>
      <c r="EQP79" s="2"/>
      <c r="EQQ79" s="2"/>
      <c r="EQR79" s="2"/>
      <c r="EQS79" s="2"/>
      <c r="EQT79" s="2"/>
      <c r="EQU79" s="2"/>
      <c r="EQV79" s="2"/>
      <c r="EQW79" s="2"/>
      <c r="EQX79" s="2"/>
      <c r="EQY79" s="2"/>
      <c r="EQZ79" s="2"/>
      <c r="ERA79" s="2"/>
      <c r="ERB79" s="2"/>
      <c r="ERC79" s="2"/>
      <c r="ERD79" s="2"/>
      <c r="ERE79" s="2"/>
      <c r="ERF79" s="2"/>
      <c r="ERG79" s="2"/>
      <c r="ERH79" s="2"/>
      <c r="ERI79" s="2"/>
      <c r="ERJ79" s="2"/>
      <c r="ERK79" s="2"/>
      <c r="ERL79" s="2"/>
      <c r="ERM79" s="2"/>
      <c r="ERN79" s="2"/>
      <c r="ERO79" s="2"/>
      <c r="ERP79" s="2"/>
      <c r="ERQ79" s="2"/>
      <c r="ERR79" s="2"/>
      <c r="ERS79" s="2"/>
      <c r="ERT79" s="2"/>
      <c r="ERU79" s="2"/>
      <c r="ERV79" s="2"/>
      <c r="ERW79" s="2"/>
      <c r="ERX79" s="2"/>
      <c r="ERY79" s="2"/>
      <c r="ERZ79" s="2"/>
      <c r="ESA79" s="2"/>
      <c r="ESB79" s="2"/>
      <c r="ESC79" s="2"/>
      <c r="ESD79" s="2"/>
      <c r="ESE79" s="2"/>
      <c r="ESF79" s="2"/>
      <c r="ESG79" s="2"/>
      <c r="ESH79" s="2"/>
      <c r="ESI79" s="2"/>
      <c r="ESJ79" s="2"/>
      <c r="ESK79" s="2"/>
      <c r="ESL79" s="2"/>
      <c r="ESM79" s="2"/>
      <c r="ESN79" s="2"/>
      <c r="ESO79" s="2"/>
      <c r="ESP79" s="2"/>
      <c r="ESQ79" s="2"/>
      <c r="ESR79" s="2"/>
      <c r="ESS79" s="2"/>
      <c r="EST79" s="2"/>
      <c r="ESU79" s="2"/>
      <c r="ESV79" s="2"/>
      <c r="ESW79" s="2"/>
      <c r="ESX79" s="2"/>
      <c r="ESY79" s="2"/>
      <c r="ESZ79" s="2"/>
      <c r="ETA79" s="2"/>
      <c r="ETB79" s="2"/>
      <c r="ETC79" s="2"/>
      <c r="ETD79" s="2"/>
      <c r="ETE79" s="2"/>
      <c r="ETF79" s="2"/>
      <c r="ETG79" s="2"/>
      <c r="ETH79" s="2"/>
      <c r="ETI79" s="2"/>
      <c r="ETJ79" s="2"/>
      <c r="ETK79" s="2"/>
      <c r="ETL79" s="2"/>
      <c r="ETM79" s="2"/>
      <c r="ETN79" s="2"/>
      <c r="ETO79" s="2"/>
      <c r="ETP79" s="2"/>
      <c r="ETQ79" s="2"/>
      <c r="ETR79" s="2"/>
      <c r="ETS79" s="2"/>
      <c r="ETT79" s="2"/>
      <c r="ETU79" s="2"/>
      <c r="ETV79" s="2"/>
      <c r="ETW79" s="2"/>
      <c r="ETX79" s="2"/>
      <c r="ETY79" s="2"/>
      <c r="ETZ79" s="2"/>
      <c r="EUA79" s="2"/>
      <c r="EUB79" s="2"/>
      <c r="EUC79" s="2"/>
      <c r="EUD79" s="2"/>
      <c r="EUE79" s="2"/>
      <c r="EUF79" s="2"/>
      <c r="EUG79" s="2"/>
      <c r="EUH79" s="2"/>
      <c r="EUI79" s="2"/>
      <c r="EUJ79" s="2"/>
      <c r="EUK79" s="2"/>
      <c r="EUL79" s="2"/>
      <c r="EUM79" s="2"/>
      <c r="EUN79" s="2"/>
      <c r="EUO79" s="2"/>
      <c r="EUP79" s="2"/>
      <c r="EUQ79" s="2"/>
      <c r="EUR79" s="2"/>
      <c r="EUS79" s="2"/>
      <c r="EUT79" s="2"/>
      <c r="EUU79" s="2"/>
      <c r="EUV79" s="2"/>
      <c r="EUW79" s="2"/>
      <c r="EUX79" s="2"/>
      <c r="EUY79" s="2"/>
      <c r="EUZ79" s="2"/>
      <c r="EVA79" s="2"/>
      <c r="EVB79" s="2"/>
      <c r="EVC79" s="2"/>
      <c r="EVD79" s="2"/>
      <c r="EVE79" s="2"/>
      <c r="EVF79" s="2"/>
      <c r="EVG79" s="2"/>
      <c r="EVH79" s="2"/>
      <c r="EVI79" s="2"/>
      <c r="EVJ79" s="2"/>
      <c r="EVK79" s="2"/>
      <c r="EVL79" s="2"/>
      <c r="EVM79" s="2"/>
      <c r="EVN79" s="2"/>
      <c r="EVO79" s="2"/>
      <c r="EVP79" s="2"/>
      <c r="EVQ79" s="2"/>
      <c r="EVR79" s="2"/>
      <c r="EVS79" s="2"/>
      <c r="EVT79" s="2"/>
      <c r="EVU79" s="2"/>
      <c r="EVV79" s="2"/>
      <c r="EVW79" s="2"/>
      <c r="EVX79" s="2"/>
      <c r="EVY79" s="2"/>
      <c r="EVZ79" s="2"/>
      <c r="EWA79" s="2"/>
      <c r="EWB79" s="2"/>
      <c r="EWC79" s="2"/>
      <c r="EWD79" s="2"/>
      <c r="EWE79" s="2"/>
      <c r="EWF79" s="2"/>
      <c r="EWG79" s="2"/>
      <c r="EWH79" s="2"/>
      <c r="EWI79" s="2"/>
      <c r="EWJ79" s="2"/>
      <c r="EWK79" s="2"/>
      <c r="EWL79" s="2"/>
      <c r="EWM79" s="2"/>
      <c r="EWN79" s="2"/>
      <c r="EWO79" s="2"/>
      <c r="EWP79" s="2"/>
      <c r="EWQ79" s="2"/>
      <c r="EWR79" s="2"/>
      <c r="EWS79" s="2"/>
      <c r="EWT79" s="2"/>
      <c r="EWU79" s="2"/>
      <c r="EWV79" s="2"/>
      <c r="EWW79" s="2"/>
      <c r="EWX79" s="2"/>
      <c r="EWY79" s="2"/>
      <c r="EWZ79" s="2"/>
      <c r="EXA79" s="2"/>
      <c r="EXB79" s="2"/>
      <c r="EXC79" s="2"/>
      <c r="EXD79" s="2"/>
      <c r="EXE79" s="2"/>
      <c r="EXF79" s="2"/>
      <c r="EXG79" s="2"/>
      <c r="EXH79" s="2"/>
      <c r="EXI79" s="2"/>
      <c r="EXJ79" s="2"/>
      <c r="EXK79" s="2"/>
      <c r="EXL79" s="2"/>
      <c r="EXM79" s="2"/>
      <c r="EXN79" s="2"/>
      <c r="EXO79" s="2"/>
      <c r="EXP79" s="2"/>
      <c r="EXQ79" s="2"/>
      <c r="EXR79" s="2"/>
      <c r="EXS79" s="2"/>
      <c r="EXT79" s="2"/>
      <c r="EXU79" s="2"/>
      <c r="EXV79" s="2"/>
      <c r="EXW79" s="2"/>
      <c r="EXX79" s="2"/>
      <c r="EXY79" s="2"/>
      <c r="EXZ79" s="2"/>
      <c r="EYA79" s="2"/>
      <c r="EYB79" s="2"/>
      <c r="EYC79" s="2"/>
      <c r="EYD79" s="2"/>
      <c r="EYE79" s="2"/>
      <c r="EYF79" s="2"/>
      <c r="EYG79" s="2"/>
      <c r="EYH79" s="2"/>
      <c r="EYI79" s="2"/>
      <c r="EYJ79" s="2"/>
      <c r="EYK79" s="2"/>
      <c r="EYL79" s="2"/>
      <c r="EYM79" s="2"/>
      <c r="EYN79" s="2"/>
      <c r="EYO79" s="2"/>
      <c r="EYP79" s="2"/>
      <c r="EYQ79" s="2"/>
      <c r="EYR79" s="2"/>
      <c r="EYS79" s="2"/>
      <c r="EYT79" s="2"/>
      <c r="EYU79" s="2"/>
      <c r="EYV79" s="2"/>
      <c r="EYW79" s="2"/>
      <c r="EYX79" s="2"/>
      <c r="EYY79" s="2"/>
      <c r="EYZ79" s="2"/>
      <c r="EZA79" s="2"/>
      <c r="EZB79" s="2"/>
      <c r="EZC79" s="2"/>
      <c r="EZD79" s="2"/>
      <c r="EZE79" s="2"/>
      <c r="EZF79" s="2"/>
      <c r="EZG79" s="2"/>
      <c r="EZH79" s="2"/>
      <c r="EZI79" s="2"/>
      <c r="EZJ79" s="2"/>
      <c r="EZK79" s="2"/>
      <c r="EZL79" s="2"/>
      <c r="EZM79" s="2"/>
      <c r="EZN79" s="2"/>
      <c r="EZO79" s="2"/>
      <c r="EZP79" s="2"/>
      <c r="EZQ79" s="2"/>
      <c r="EZR79" s="2"/>
      <c r="EZS79" s="2"/>
      <c r="EZT79" s="2"/>
      <c r="EZU79" s="2"/>
      <c r="EZV79" s="2"/>
      <c r="EZW79" s="2"/>
      <c r="EZX79" s="2"/>
      <c r="EZY79" s="2"/>
      <c r="EZZ79" s="2"/>
      <c r="FAA79" s="2"/>
      <c r="FAB79" s="2"/>
      <c r="FAC79" s="2"/>
      <c r="FAD79" s="2"/>
      <c r="FAE79" s="2"/>
      <c r="FAF79" s="2"/>
      <c r="FAG79" s="2"/>
      <c r="FAH79" s="2"/>
      <c r="FAI79" s="2"/>
      <c r="FAJ79" s="2"/>
      <c r="FAK79" s="2"/>
      <c r="FAL79" s="2"/>
      <c r="FAM79" s="2"/>
      <c r="FAN79" s="2"/>
      <c r="FAO79" s="2"/>
      <c r="FAP79" s="2"/>
      <c r="FAQ79" s="2"/>
      <c r="FAR79" s="2"/>
      <c r="FAS79" s="2"/>
      <c r="FAT79" s="2"/>
      <c r="FAU79" s="2"/>
      <c r="FAV79" s="2"/>
      <c r="FAW79" s="2"/>
      <c r="FAX79" s="2"/>
      <c r="FAY79" s="2"/>
      <c r="FAZ79" s="2"/>
      <c r="FBA79" s="2"/>
      <c r="FBB79" s="2"/>
      <c r="FBC79" s="2"/>
      <c r="FBD79" s="2"/>
      <c r="FBE79" s="2"/>
      <c r="FBF79" s="2"/>
      <c r="FBG79" s="2"/>
      <c r="FBH79" s="2"/>
      <c r="FBI79" s="2"/>
      <c r="FBJ79" s="2"/>
      <c r="FBK79" s="2"/>
      <c r="FBL79" s="2"/>
      <c r="FBM79" s="2"/>
      <c r="FBN79" s="2"/>
      <c r="FBO79" s="2"/>
      <c r="FBP79" s="2"/>
      <c r="FBQ79" s="2"/>
      <c r="FBR79" s="2"/>
      <c r="FBS79" s="2"/>
      <c r="FBT79" s="2"/>
      <c r="FBU79" s="2"/>
      <c r="FBV79" s="2"/>
      <c r="FBW79" s="2"/>
      <c r="FBX79" s="2"/>
      <c r="FBY79" s="2"/>
      <c r="FBZ79" s="2"/>
      <c r="FCA79" s="2"/>
      <c r="FCB79" s="2"/>
      <c r="FCC79" s="2"/>
      <c r="FCD79" s="2"/>
      <c r="FCE79" s="2"/>
      <c r="FCF79" s="2"/>
      <c r="FCG79" s="2"/>
      <c r="FCH79" s="2"/>
      <c r="FCI79" s="2"/>
      <c r="FCJ79" s="2"/>
      <c r="FCK79" s="2"/>
      <c r="FCL79" s="2"/>
      <c r="FCM79" s="2"/>
      <c r="FCN79" s="2"/>
      <c r="FCO79" s="2"/>
      <c r="FCP79" s="2"/>
      <c r="FCQ79" s="2"/>
      <c r="FCR79" s="2"/>
      <c r="FCS79" s="2"/>
      <c r="FCT79" s="2"/>
      <c r="FCU79" s="2"/>
      <c r="FCV79" s="2"/>
      <c r="FCW79" s="2"/>
      <c r="FCX79" s="2"/>
      <c r="FCY79" s="2"/>
      <c r="FCZ79" s="2"/>
      <c r="FDA79" s="2"/>
      <c r="FDB79" s="2"/>
      <c r="FDC79" s="2"/>
      <c r="FDD79" s="2"/>
      <c r="FDE79" s="2"/>
      <c r="FDF79" s="2"/>
      <c r="FDG79" s="2"/>
      <c r="FDH79" s="2"/>
      <c r="FDI79" s="2"/>
      <c r="FDJ79" s="2"/>
      <c r="FDK79" s="2"/>
      <c r="FDL79" s="2"/>
      <c r="FDM79" s="2"/>
      <c r="FDN79" s="2"/>
      <c r="FDO79" s="2"/>
      <c r="FDP79" s="2"/>
      <c r="FDQ79" s="2"/>
      <c r="FDR79" s="2"/>
      <c r="FDS79" s="2"/>
      <c r="FDT79" s="2"/>
      <c r="FDU79" s="2"/>
      <c r="FDV79" s="2"/>
      <c r="FDW79" s="2"/>
      <c r="FDX79" s="2"/>
      <c r="FDY79" s="2"/>
      <c r="FDZ79" s="2"/>
      <c r="FEA79" s="2"/>
      <c r="FEB79" s="2"/>
      <c r="FEC79" s="2"/>
      <c r="FED79" s="2"/>
      <c r="FEE79" s="2"/>
      <c r="FEF79" s="2"/>
      <c r="FEG79" s="2"/>
      <c r="FEH79" s="2"/>
      <c r="FEI79" s="2"/>
      <c r="FEJ79" s="2"/>
      <c r="FEK79" s="2"/>
      <c r="FEL79" s="2"/>
      <c r="FEM79" s="2"/>
      <c r="FEN79" s="2"/>
      <c r="FEO79" s="2"/>
      <c r="FEP79" s="2"/>
      <c r="FEQ79" s="2"/>
      <c r="FER79" s="2"/>
      <c r="FES79" s="2"/>
      <c r="FET79" s="2"/>
      <c r="FEU79" s="2"/>
      <c r="FEV79" s="2"/>
      <c r="FEW79" s="2"/>
      <c r="FEX79" s="2"/>
      <c r="FEY79" s="2"/>
      <c r="FEZ79" s="2"/>
      <c r="FFA79" s="2"/>
      <c r="FFB79" s="2"/>
      <c r="FFC79" s="2"/>
      <c r="FFD79" s="2"/>
      <c r="FFE79" s="2"/>
      <c r="FFF79" s="2"/>
      <c r="FFG79" s="2"/>
      <c r="FFH79" s="2"/>
      <c r="FFI79" s="2"/>
      <c r="FFJ79" s="2"/>
      <c r="FFK79" s="2"/>
      <c r="FFL79" s="2"/>
      <c r="FFM79" s="2"/>
      <c r="FFN79" s="2"/>
      <c r="FFO79" s="2"/>
      <c r="FFP79" s="2"/>
      <c r="FFQ79" s="2"/>
      <c r="FFR79" s="2"/>
      <c r="FFS79" s="2"/>
      <c r="FFT79" s="2"/>
      <c r="FFU79" s="2"/>
      <c r="FFV79" s="2"/>
      <c r="FFW79" s="2"/>
      <c r="FFX79" s="2"/>
      <c r="FFY79" s="2"/>
      <c r="FFZ79" s="2"/>
      <c r="FGA79" s="2"/>
      <c r="FGB79" s="2"/>
      <c r="FGC79" s="2"/>
      <c r="FGD79" s="2"/>
      <c r="FGE79" s="2"/>
      <c r="FGF79" s="2"/>
      <c r="FGG79" s="2"/>
      <c r="FGH79" s="2"/>
      <c r="FGI79" s="2"/>
      <c r="FGJ79" s="2"/>
      <c r="FGK79" s="2"/>
      <c r="FGL79" s="2"/>
      <c r="FGM79" s="2"/>
      <c r="FGN79" s="2"/>
      <c r="FGO79" s="2"/>
      <c r="FGP79" s="2"/>
      <c r="FGQ79" s="2"/>
      <c r="FGR79" s="2"/>
      <c r="FGS79" s="2"/>
      <c r="FGT79" s="2"/>
      <c r="FGU79" s="2"/>
      <c r="FGV79" s="2"/>
      <c r="FGW79" s="2"/>
      <c r="FGX79" s="2"/>
      <c r="FGY79" s="2"/>
      <c r="FGZ79" s="2"/>
      <c r="FHA79" s="2"/>
      <c r="FHB79" s="2"/>
      <c r="FHC79" s="2"/>
      <c r="FHD79" s="2"/>
      <c r="FHE79" s="2"/>
      <c r="FHF79" s="2"/>
      <c r="FHG79" s="2"/>
      <c r="FHH79" s="2"/>
      <c r="FHI79" s="2"/>
      <c r="FHJ79" s="2"/>
      <c r="FHK79" s="2"/>
      <c r="FHL79" s="2"/>
      <c r="FHM79" s="2"/>
      <c r="FHN79" s="2"/>
      <c r="FHO79" s="2"/>
      <c r="FHP79" s="2"/>
      <c r="FHQ79" s="2"/>
      <c r="FHR79" s="2"/>
      <c r="FHS79" s="2"/>
      <c r="FHT79" s="2"/>
      <c r="FHU79" s="2"/>
      <c r="FHV79" s="2"/>
      <c r="FHW79" s="2"/>
      <c r="FHX79" s="2"/>
      <c r="FHY79" s="2"/>
      <c r="FHZ79" s="2"/>
      <c r="FIA79" s="2"/>
      <c r="FIB79" s="2"/>
      <c r="FIC79" s="2"/>
      <c r="FID79" s="2"/>
      <c r="FIE79" s="2"/>
      <c r="FIF79" s="2"/>
      <c r="FIG79" s="2"/>
      <c r="FIH79" s="2"/>
      <c r="FII79" s="2"/>
      <c r="FIJ79" s="2"/>
      <c r="FIK79" s="2"/>
      <c r="FIL79" s="2"/>
      <c r="FIM79" s="2"/>
      <c r="FIN79" s="2"/>
      <c r="FIO79" s="2"/>
      <c r="FIP79" s="2"/>
      <c r="FIQ79" s="2"/>
      <c r="FIR79" s="2"/>
      <c r="FIS79" s="2"/>
      <c r="FIT79" s="2"/>
      <c r="FIU79" s="2"/>
      <c r="FIV79" s="2"/>
      <c r="FIW79" s="2"/>
      <c r="FIX79" s="2"/>
      <c r="FIY79" s="2"/>
      <c r="FIZ79" s="2"/>
      <c r="FJA79" s="2"/>
      <c r="FJB79" s="2"/>
      <c r="FJC79" s="2"/>
      <c r="FJD79" s="2"/>
      <c r="FJE79" s="2"/>
      <c r="FJF79" s="2"/>
      <c r="FJG79" s="2"/>
      <c r="FJH79" s="2"/>
      <c r="FJI79" s="2"/>
      <c r="FJJ79" s="2"/>
      <c r="FJK79" s="2"/>
      <c r="FJL79" s="2"/>
      <c r="FJM79" s="2"/>
      <c r="FJN79" s="2"/>
      <c r="FJO79" s="2"/>
      <c r="FJP79" s="2"/>
      <c r="FJQ79" s="2"/>
      <c r="FJR79" s="2"/>
      <c r="FJS79" s="2"/>
      <c r="FJT79" s="2"/>
      <c r="FJU79" s="2"/>
      <c r="FJV79" s="2"/>
      <c r="FJW79" s="2"/>
      <c r="FJX79" s="2"/>
      <c r="FJY79" s="2"/>
      <c r="FJZ79" s="2"/>
      <c r="FKA79" s="2"/>
      <c r="FKB79" s="2"/>
      <c r="FKC79" s="2"/>
      <c r="FKD79" s="2"/>
      <c r="FKE79" s="2"/>
      <c r="FKF79" s="2"/>
      <c r="FKG79" s="2"/>
      <c r="FKH79" s="2"/>
      <c r="FKI79" s="2"/>
      <c r="FKJ79" s="2"/>
      <c r="FKK79" s="2"/>
      <c r="FKL79" s="2"/>
      <c r="FKM79" s="2"/>
      <c r="FKN79" s="2"/>
      <c r="FKO79" s="2"/>
      <c r="FKP79" s="2"/>
      <c r="FKQ79" s="2"/>
      <c r="FKR79" s="2"/>
      <c r="FKS79" s="2"/>
      <c r="FKT79" s="2"/>
      <c r="FKU79" s="2"/>
      <c r="FKV79" s="2"/>
      <c r="FKW79" s="2"/>
      <c r="FKX79" s="2"/>
      <c r="FKY79" s="2"/>
      <c r="FKZ79" s="2"/>
      <c r="FLA79" s="2"/>
      <c r="FLB79" s="2"/>
      <c r="FLC79" s="2"/>
      <c r="FLD79" s="2"/>
      <c r="FLE79" s="2"/>
      <c r="FLF79" s="2"/>
      <c r="FLG79" s="2"/>
      <c r="FLH79" s="2"/>
      <c r="FLI79" s="2"/>
      <c r="FLJ79" s="2"/>
      <c r="FLK79" s="2"/>
      <c r="FLL79" s="2"/>
      <c r="FLM79" s="2"/>
      <c r="FLN79" s="2"/>
      <c r="FLO79" s="2"/>
      <c r="FLP79" s="2"/>
      <c r="FLQ79" s="2"/>
      <c r="FLR79" s="2"/>
      <c r="FLS79" s="2"/>
      <c r="FLT79" s="2"/>
      <c r="FLU79" s="2"/>
      <c r="FLV79" s="2"/>
      <c r="FLW79" s="2"/>
      <c r="FLX79" s="2"/>
      <c r="FLY79" s="2"/>
      <c r="FLZ79" s="2"/>
      <c r="FMA79" s="2"/>
      <c r="FMB79" s="2"/>
      <c r="FMC79" s="2"/>
      <c r="FMD79" s="2"/>
      <c r="FME79" s="2"/>
      <c r="FMF79" s="2"/>
      <c r="FMG79" s="2"/>
      <c r="FMH79" s="2"/>
      <c r="FMI79" s="2"/>
      <c r="FMJ79" s="2"/>
      <c r="FMK79" s="2"/>
      <c r="FML79" s="2"/>
      <c r="FMM79" s="2"/>
      <c r="FMN79" s="2"/>
      <c r="FMO79" s="2"/>
      <c r="FMP79" s="2"/>
      <c r="FMQ79" s="2"/>
      <c r="FMR79" s="2"/>
      <c r="FMS79" s="2"/>
      <c r="FMT79" s="2"/>
      <c r="FMU79" s="2"/>
      <c r="FMV79" s="2"/>
      <c r="FMW79" s="2"/>
      <c r="FMX79" s="2"/>
      <c r="FMY79" s="2"/>
      <c r="FMZ79" s="2"/>
      <c r="FNA79" s="2"/>
      <c r="FNB79" s="2"/>
      <c r="FNC79" s="2"/>
      <c r="FND79" s="2"/>
      <c r="FNE79" s="2"/>
      <c r="FNF79" s="2"/>
      <c r="FNG79" s="2"/>
      <c r="FNH79" s="2"/>
      <c r="FNI79" s="2"/>
      <c r="FNJ79" s="2"/>
      <c r="FNK79" s="2"/>
      <c r="FNL79" s="2"/>
      <c r="FNM79" s="2"/>
      <c r="FNN79" s="2"/>
      <c r="FNO79" s="2"/>
      <c r="FNP79" s="2"/>
      <c r="FNQ79" s="2"/>
      <c r="FNR79" s="2"/>
      <c r="FNS79" s="2"/>
      <c r="FNT79" s="2"/>
      <c r="FNU79" s="2"/>
      <c r="FNV79" s="2"/>
      <c r="FNW79" s="2"/>
      <c r="FNX79" s="2"/>
      <c r="FNY79" s="2"/>
      <c r="FNZ79" s="2"/>
      <c r="FOA79" s="2"/>
      <c r="FOB79" s="2"/>
      <c r="FOC79" s="2"/>
      <c r="FOD79" s="2"/>
      <c r="FOE79" s="2"/>
      <c r="FOF79" s="2"/>
      <c r="FOG79" s="2"/>
      <c r="FOH79" s="2"/>
      <c r="FOI79" s="2"/>
      <c r="FOJ79" s="2"/>
      <c r="FOK79" s="2"/>
      <c r="FOL79" s="2"/>
      <c r="FOM79" s="2"/>
      <c r="FON79" s="2"/>
      <c r="FOO79" s="2"/>
      <c r="FOP79" s="2"/>
      <c r="FOQ79" s="2"/>
      <c r="FOR79" s="2"/>
      <c r="FOS79" s="2"/>
      <c r="FOT79" s="2"/>
      <c r="FOU79" s="2"/>
      <c r="FOV79" s="2"/>
      <c r="FOW79" s="2"/>
      <c r="FOX79" s="2"/>
      <c r="FOY79" s="2"/>
      <c r="FOZ79" s="2"/>
      <c r="FPA79" s="2"/>
      <c r="FPB79" s="2"/>
      <c r="FPC79" s="2"/>
      <c r="FPD79" s="2"/>
      <c r="FPE79" s="2"/>
      <c r="FPF79" s="2"/>
      <c r="FPG79" s="2"/>
      <c r="FPH79" s="2"/>
      <c r="FPI79" s="2"/>
      <c r="FPJ79" s="2"/>
      <c r="FPK79" s="2"/>
      <c r="FPL79" s="2"/>
      <c r="FPM79" s="2"/>
      <c r="FPN79" s="2"/>
      <c r="FPO79" s="2"/>
      <c r="FPP79" s="2"/>
      <c r="FPQ79" s="2"/>
      <c r="FPR79" s="2"/>
      <c r="FPS79" s="2"/>
      <c r="FPT79" s="2"/>
      <c r="FPU79" s="2"/>
      <c r="FPV79" s="2"/>
      <c r="FPW79" s="2"/>
      <c r="FPX79" s="2"/>
      <c r="FPY79" s="2"/>
      <c r="FPZ79" s="2"/>
      <c r="FQA79" s="2"/>
      <c r="FQB79" s="2"/>
      <c r="FQC79" s="2"/>
      <c r="FQD79" s="2"/>
      <c r="FQE79" s="2"/>
      <c r="FQF79" s="2"/>
      <c r="FQG79" s="2"/>
      <c r="FQH79" s="2"/>
      <c r="FQI79" s="2"/>
      <c r="FQJ79" s="2"/>
      <c r="FQK79" s="2"/>
      <c r="FQL79" s="2"/>
      <c r="FQM79" s="2"/>
      <c r="FQN79" s="2"/>
      <c r="FQO79" s="2"/>
      <c r="FQP79" s="2"/>
      <c r="FQQ79" s="2"/>
      <c r="FQR79" s="2"/>
      <c r="FQS79" s="2"/>
      <c r="FQT79" s="2"/>
      <c r="FQU79" s="2"/>
      <c r="FQV79" s="2"/>
      <c r="FQW79" s="2"/>
      <c r="FQX79" s="2"/>
      <c r="FQY79" s="2"/>
      <c r="FQZ79" s="2"/>
      <c r="FRA79" s="2"/>
      <c r="FRB79" s="2"/>
      <c r="FRC79" s="2"/>
      <c r="FRD79" s="2"/>
      <c r="FRE79" s="2"/>
      <c r="FRF79" s="2"/>
      <c r="FRG79" s="2"/>
      <c r="FRH79" s="2"/>
      <c r="FRI79" s="2"/>
      <c r="FRJ79" s="2"/>
      <c r="FRK79" s="2"/>
      <c r="FRL79" s="2"/>
      <c r="FRM79" s="2"/>
      <c r="FRN79" s="2"/>
      <c r="FRO79" s="2"/>
      <c r="FRP79" s="2"/>
      <c r="FRQ79" s="2"/>
      <c r="FRR79" s="2"/>
      <c r="FRS79" s="2"/>
      <c r="FRT79" s="2"/>
      <c r="FRU79" s="2"/>
      <c r="FRV79" s="2"/>
      <c r="FRW79" s="2"/>
      <c r="FRX79" s="2"/>
      <c r="FRY79" s="2"/>
      <c r="FRZ79" s="2"/>
      <c r="FSA79" s="2"/>
      <c r="FSB79" s="2"/>
      <c r="FSC79" s="2"/>
      <c r="FSD79" s="2"/>
      <c r="FSE79" s="2"/>
      <c r="FSF79" s="2"/>
      <c r="FSG79" s="2"/>
      <c r="FSH79" s="2"/>
      <c r="FSI79" s="2"/>
      <c r="FSJ79" s="2"/>
      <c r="FSK79" s="2"/>
      <c r="FSL79" s="2"/>
      <c r="FSM79" s="2"/>
      <c r="FSN79" s="2"/>
      <c r="FSO79" s="2"/>
      <c r="FSP79" s="2"/>
      <c r="FSQ79" s="2"/>
      <c r="FSR79" s="2"/>
      <c r="FSS79" s="2"/>
      <c r="FST79" s="2"/>
      <c r="FSU79" s="2"/>
      <c r="FSV79" s="2"/>
      <c r="FSW79" s="2"/>
      <c r="FSX79" s="2"/>
      <c r="FSY79" s="2"/>
      <c r="FSZ79" s="2"/>
      <c r="FTA79" s="2"/>
      <c r="FTB79" s="2"/>
      <c r="FTC79" s="2"/>
      <c r="FTD79" s="2"/>
      <c r="FTE79" s="2"/>
      <c r="FTF79" s="2"/>
      <c r="FTG79" s="2"/>
      <c r="FTH79" s="2"/>
      <c r="FTI79" s="2"/>
      <c r="FTJ79" s="2"/>
      <c r="FTK79" s="2"/>
      <c r="FTL79" s="2"/>
      <c r="FTM79" s="2"/>
      <c r="FTN79" s="2"/>
      <c r="FTO79" s="2"/>
      <c r="FTP79" s="2"/>
      <c r="FTQ79" s="2"/>
      <c r="FTR79" s="2"/>
      <c r="FTS79" s="2"/>
      <c r="FTT79" s="2"/>
      <c r="FTU79" s="2"/>
      <c r="FTV79" s="2"/>
      <c r="FTW79" s="2"/>
      <c r="FTX79" s="2"/>
      <c r="FTY79" s="2"/>
      <c r="FTZ79" s="2"/>
      <c r="FUA79" s="2"/>
      <c r="FUB79" s="2"/>
      <c r="FUC79" s="2"/>
      <c r="FUD79" s="2"/>
      <c r="FUE79" s="2"/>
      <c r="FUF79" s="2"/>
      <c r="FUG79" s="2"/>
      <c r="FUH79" s="2"/>
      <c r="FUI79" s="2"/>
      <c r="FUJ79" s="2"/>
      <c r="FUK79" s="2"/>
      <c r="FUL79" s="2"/>
      <c r="FUM79" s="2"/>
      <c r="FUN79" s="2"/>
      <c r="FUO79" s="2"/>
      <c r="FUP79" s="2"/>
      <c r="FUQ79" s="2"/>
      <c r="FUR79" s="2"/>
      <c r="FUS79" s="2"/>
      <c r="FUT79" s="2"/>
      <c r="FUU79" s="2"/>
      <c r="FUV79" s="2"/>
      <c r="FUW79" s="2"/>
      <c r="FUX79" s="2"/>
      <c r="FUY79" s="2"/>
      <c r="FUZ79" s="2"/>
      <c r="FVA79" s="2"/>
      <c r="FVB79" s="2"/>
      <c r="FVC79" s="2"/>
      <c r="FVD79" s="2"/>
      <c r="FVE79" s="2"/>
      <c r="FVF79" s="2"/>
      <c r="FVG79" s="2"/>
      <c r="FVH79" s="2"/>
      <c r="FVI79" s="2"/>
      <c r="FVJ79" s="2"/>
      <c r="FVK79" s="2"/>
      <c r="FVL79" s="2"/>
      <c r="FVM79" s="2"/>
      <c r="FVN79" s="2"/>
      <c r="FVO79" s="2"/>
      <c r="FVP79" s="2"/>
      <c r="FVQ79" s="2"/>
      <c r="FVR79" s="2"/>
      <c r="FVS79" s="2"/>
      <c r="FVT79" s="2"/>
      <c r="FVU79" s="2"/>
      <c r="FVV79" s="2"/>
      <c r="FVW79" s="2"/>
      <c r="FVX79" s="2"/>
      <c r="FVY79" s="2"/>
      <c r="FVZ79" s="2"/>
      <c r="FWA79" s="2"/>
      <c r="FWB79" s="2"/>
      <c r="FWC79" s="2"/>
      <c r="FWD79" s="2"/>
      <c r="FWE79" s="2"/>
      <c r="FWF79" s="2"/>
      <c r="FWG79" s="2"/>
      <c r="FWH79" s="2"/>
      <c r="FWI79" s="2"/>
      <c r="FWJ79" s="2"/>
      <c r="FWK79" s="2"/>
      <c r="FWL79" s="2"/>
      <c r="FWM79" s="2"/>
      <c r="FWN79" s="2"/>
      <c r="FWO79" s="2"/>
      <c r="FWP79" s="2"/>
      <c r="FWQ79" s="2"/>
      <c r="FWR79" s="2"/>
      <c r="FWS79" s="2"/>
      <c r="FWT79" s="2"/>
      <c r="FWU79" s="2"/>
      <c r="FWV79" s="2"/>
      <c r="FWW79" s="2"/>
      <c r="FWX79" s="2"/>
      <c r="FWY79" s="2"/>
      <c r="FWZ79" s="2"/>
      <c r="FXA79" s="2"/>
      <c r="FXB79" s="2"/>
      <c r="FXC79" s="2"/>
      <c r="FXD79" s="2"/>
      <c r="FXE79" s="2"/>
      <c r="FXF79" s="2"/>
      <c r="FXG79" s="2"/>
      <c r="FXH79" s="2"/>
      <c r="FXI79" s="2"/>
      <c r="FXJ79" s="2"/>
      <c r="FXK79" s="2"/>
      <c r="FXL79" s="2"/>
      <c r="FXM79" s="2"/>
      <c r="FXN79" s="2"/>
      <c r="FXO79" s="2"/>
      <c r="FXP79" s="2"/>
      <c r="FXQ79" s="2"/>
      <c r="FXR79" s="2"/>
      <c r="FXS79" s="2"/>
      <c r="FXT79" s="2"/>
      <c r="FXU79" s="2"/>
      <c r="FXV79" s="2"/>
      <c r="FXW79" s="2"/>
      <c r="FXX79" s="2"/>
      <c r="FXY79" s="2"/>
      <c r="FXZ79" s="2"/>
      <c r="FYA79" s="2"/>
      <c r="FYB79" s="2"/>
      <c r="FYC79" s="2"/>
      <c r="FYD79" s="2"/>
      <c r="FYE79" s="2"/>
      <c r="FYF79" s="2"/>
      <c r="FYG79" s="2"/>
      <c r="FYH79" s="2"/>
      <c r="FYI79" s="2"/>
      <c r="FYJ79" s="2"/>
      <c r="FYK79" s="2"/>
      <c r="FYL79" s="2"/>
      <c r="FYM79" s="2"/>
      <c r="FYN79" s="2"/>
      <c r="FYO79" s="2"/>
      <c r="FYP79" s="2"/>
      <c r="FYQ79" s="2"/>
      <c r="FYR79" s="2"/>
      <c r="FYS79" s="2"/>
      <c r="FYT79" s="2"/>
      <c r="FYU79" s="2"/>
      <c r="FYV79" s="2"/>
      <c r="FYW79" s="2"/>
      <c r="FYX79" s="2"/>
      <c r="FYY79" s="2"/>
      <c r="FYZ79" s="2"/>
      <c r="FZA79" s="2"/>
      <c r="FZB79" s="2"/>
      <c r="FZC79" s="2"/>
      <c r="FZD79" s="2"/>
      <c r="FZE79" s="2"/>
      <c r="FZF79" s="2"/>
      <c r="FZG79" s="2"/>
      <c r="FZH79" s="2"/>
      <c r="FZI79" s="2"/>
      <c r="FZJ79" s="2"/>
      <c r="FZK79" s="2"/>
      <c r="FZL79" s="2"/>
      <c r="FZM79" s="2"/>
      <c r="FZN79" s="2"/>
      <c r="FZO79" s="2"/>
      <c r="FZP79" s="2"/>
      <c r="FZQ79" s="2"/>
      <c r="FZR79" s="2"/>
      <c r="FZS79" s="2"/>
      <c r="FZT79" s="2"/>
      <c r="FZU79" s="2"/>
      <c r="FZV79" s="2"/>
      <c r="FZW79" s="2"/>
      <c r="FZX79" s="2"/>
      <c r="FZY79" s="2"/>
      <c r="FZZ79" s="2"/>
      <c r="GAA79" s="2"/>
      <c r="GAB79" s="2"/>
      <c r="GAC79" s="2"/>
      <c r="GAD79" s="2"/>
      <c r="GAE79" s="2"/>
      <c r="GAF79" s="2"/>
      <c r="GAG79" s="2"/>
      <c r="GAH79" s="2"/>
      <c r="GAI79" s="2"/>
      <c r="GAJ79" s="2"/>
      <c r="GAK79" s="2"/>
      <c r="GAL79" s="2"/>
      <c r="GAM79" s="2"/>
      <c r="GAN79" s="2"/>
      <c r="GAO79" s="2"/>
      <c r="GAP79" s="2"/>
      <c r="GAQ79" s="2"/>
      <c r="GAR79" s="2"/>
      <c r="GAS79" s="2"/>
      <c r="GAT79" s="2"/>
      <c r="GAU79" s="2"/>
      <c r="GAV79" s="2"/>
      <c r="GAW79" s="2"/>
      <c r="GAX79" s="2"/>
      <c r="GAY79" s="2"/>
      <c r="GAZ79" s="2"/>
      <c r="GBA79" s="2"/>
      <c r="GBB79" s="2"/>
      <c r="GBC79" s="2"/>
      <c r="GBD79" s="2"/>
      <c r="GBE79" s="2"/>
      <c r="GBF79" s="2"/>
      <c r="GBG79" s="2"/>
      <c r="GBH79" s="2"/>
      <c r="GBI79" s="2"/>
      <c r="GBJ79" s="2"/>
      <c r="GBK79" s="2"/>
      <c r="GBL79" s="2"/>
      <c r="GBM79" s="2"/>
      <c r="GBN79" s="2"/>
      <c r="GBO79" s="2"/>
      <c r="GBP79" s="2"/>
      <c r="GBQ79" s="2"/>
      <c r="GBR79" s="2"/>
      <c r="GBS79" s="2"/>
      <c r="GBT79" s="2"/>
      <c r="GBU79" s="2"/>
      <c r="GBV79" s="2"/>
      <c r="GBW79" s="2"/>
      <c r="GBX79" s="2"/>
      <c r="GBY79" s="2"/>
      <c r="GBZ79" s="2"/>
      <c r="GCA79" s="2"/>
      <c r="GCB79" s="2"/>
      <c r="GCC79" s="2"/>
      <c r="GCD79" s="2"/>
      <c r="GCE79" s="2"/>
      <c r="GCF79" s="2"/>
      <c r="GCG79" s="2"/>
      <c r="GCH79" s="2"/>
      <c r="GCI79" s="2"/>
      <c r="GCJ79" s="2"/>
      <c r="GCK79" s="2"/>
      <c r="GCL79" s="2"/>
      <c r="GCM79" s="2"/>
      <c r="GCN79" s="2"/>
      <c r="GCO79" s="2"/>
      <c r="GCP79" s="2"/>
      <c r="GCQ79" s="2"/>
      <c r="GCR79" s="2"/>
      <c r="GCS79" s="2"/>
      <c r="GCT79" s="2"/>
      <c r="GCU79" s="2"/>
      <c r="GCV79" s="2"/>
      <c r="GCW79" s="2"/>
      <c r="GCX79" s="2"/>
      <c r="GCY79" s="2"/>
      <c r="GCZ79" s="2"/>
      <c r="GDA79" s="2"/>
      <c r="GDB79" s="2"/>
      <c r="GDC79" s="2"/>
      <c r="GDD79" s="2"/>
      <c r="GDE79" s="2"/>
      <c r="GDF79" s="2"/>
      <c r="GDG79" s="2"/>
      <c r="GDH79" s="2"/>
      <c r="GDI79" s="2"/>
      <c r="GDJ79" s="2"/>
      <c r="GDK79" s="2"/>
      <c r="GDL79" s="2"/>
      <c r="GDM79" s="2"/>
      <c r="GDN79" s="2"/>
      <c r="GDO79" s="2"/>
      <c r="GDP79" s="2"/>
      <c r="GDQ79" s="2"/>
      <c r="GDR79" s="2"/>
      <c r="GDS79" s="2"/>
      <c r="GDT79" s="2"/>
      <c r="GDU79" s="2"/>
      <c r="GDV79" s="2"/>
      <c r="GDW79" s="2"/>
      <c r="GDX79" s="2"/>
      <c r="GDY79" s="2"/>
      <c r="GDZ79" s="2"/>
      <c r="GEA79" s="2"/>
      <c r="GEB79" s="2"/>
      <c r="GEC79" s="2"/>
      <c r="GED79" s="2"/>
      <c r="GEE79" s="2"/>
      <c r="GEF79" s="2"/>
      <c r="GEG79" s="2"/>
      <c r="GEH79" s="2"/>
      <c r="GEI79" s="2"/>
      <c r="GEJ79" s="2"/>
      <c r="GEK79" s="2"/>
      <c r="GEL79" s="2"/>
      <c r="GEM79" s="2"/>
      <c r="GEN79" s="2"/>
      <c r="GEO79" s="2"/>
      <c r="GEP79" s="2"/>
      <c r="GEQ79" s="2"/>
      <c r="GER79" s="2"/>
      <c r="GES79" s="2"/>
      <c r="GET79" s="2"/>
      <c r="GEU79" s="2"/>
      <c r="GEV79" s="2"/>
      <c r="GEW79" s="2"/>
      <c r="GEX79" s="2"/>
      <c r="GEY79" s="2"/>
      <c r="GEZ79" s="2"/>
      <c r="GFA79" s="2"/>
      <c r="GFB79" s="2"/>
      <c r="GFC79" s="2"/>
      <c r="GFD79" s="2"/>
      <c r="GFE79" s="2"/>
      <c r="GFF79" s="2"/>
      <c r="GFG79" s="2"/>
      <c r="GFH79" s="2"/>
      <c r="GFI79" s="2"/>
      <c r="GFJ79" s="2"/>
      <c r="GFK79" s="2"/>
      <c r="GFL79" s="2"/>
      <c r="GFM79" s="2"/>
      <c r="GFN79" s="2"/>
      <c r="GFO79" s="2"/>
      <c r="GFP79" s="2"/>
      <c r="GFQ79" s="2"/>
      <c r="GFR79" s="2"/>
      <c r="GFS79" s="2"/>
      <c r="GFT79" s="2"/>
      <c r="GFU79" s="2"/>
      <c r="GFV79" s="2"/>
      <c r="GFW79" s="2"/>
      <c r="GFX79" s="2"/>
      <c r="GFY79" s="2"/>
      <c r="GFZ79" s="2"/>
      <c r="GGA79" s="2"/>
      <c r="GGB79" s="2"/>
      <c r="GGC79" s="2"/>
      <c r="GGD79" s="2"/>
      <c r="GGE79" s="2"/>
      <c r="GGF79" s="2"/>
      <c r="GGG79" s="2"/>
      <c r="GGH79" s="2"/>
      <c r="GGI79" s="2"/>
      <c r="GGJ79" s="2"/>
      <c r="GGK79" s="2"/>
      <c r="GGL79" s="2"/>
      <c r="GGM79" s="2"/>
      <c r="GGN79" s="2"/>
      <c r="GGO79" s="2"/>
      <c r="GGP79" s="2"/>
      <c r="GGQ79" s="2"/>
      <c r="GGR79" s="2"/>
      <c r="GGS79" s="2"/>
      <c r="GGT79" s="2"/>
      <c r="GGU79" s="2"/>
      <c r="GGV79" s="2"/>
      <c r="GGW79" s="2"/>
      <c r="GGX79" s="2"/>
      <c r="GGY79" s="2"/>
      <c r="GGZ79" s="2"/>
      <c r="GHA79" s="2"/>
      <c r="GHB79" s="2"/>
      <c r="GHC79" s="2"/>
      <c r="GHD79" s="2"/>
      <c r="GHE79" s="2"/>
      <c r="GHF79" s="2"/>
      <c r="GHG79" s="2"/>
      <c r="GHH79" s="2"/>
      <c r="GHI79" s="2"/>
      <c r="GHJ79" s="2"/>
      <c r="GHK79" s="2"/>
      <c r="GHL79" s="2"/>
      <c r="GHM79" s="2"/>
      <c r="GHN79" s="2"/>
      <c r="GHO79" s="2"/>
      <c r="GHP79" s="2"/>
      <c r="GHQ79" s="2"/>
      <c r="GHR79" s="2"/>
      <c r="GHS79" s="2"/>
      <c r="GHT79" s="2"/>
      <c r="GHU79" s="2"/>
      <c r="GHV79" s="2"/>
      <c r="GHW79" s="2"/>
      <c r="GHX79" s="2"/>
      <c r="GHY79" s="2"/>
      <c r="GHZ79" s="2"/>
      <c r="GIA79" s="2"/>
      <c r="GIB79" s="2"/>
      <c r="GIC79" s="2"/>
      <c r="GID79" s="2"/>
      <c r="GIE79" s="2"/>
      <c r="GIF79" s="2"/>
      <c r="GIG79" s="2"/>
      <c r="GIH79" s="2"/>
      <c r="GII79" s="2"/>
      <c r="GIJ79" s="2"/>
      <c r="GIK79" s="2"/>
      <c r="GIL79" s="2"/>
      <c r="GIM79" s="2"/>
      <c r="GIN79" s="2"/>
      <c r="GIO79" s="2"/>
      <c r="GIP79" s="2"/>
      <c r="GIQ79" s="2"/>
      <c r="GIR79" s="2"/>
      <c r="GIS79" s="2"/>
      <c r="GIT79" s="2"/>
      <c r="GIU79" s="2"/>
      <c r="GIV79" s="2"/>
      <c r="GIW79" s="2"/>
      <c r="GIX79" s="2"/>
      <c r="GIY79" s="2"/>
      <c r="GIZ79" s="2"/>
      <c r="GJA79" s="2"/>
      <c r="GJB79" s="2"/>
      <c r="GJC79" s="2"/>
      <c r="GJD79" s="2"/>
      <c r="GJE79" s="2"/>
      <c r="GJF79" s="2"/>
      <c r="GJG79" s="2"/>
      <c r="GJH79" s="2"/>
      <c r="GJI79" s="2"/>
      <c r="GJJ79" s="2"/>
      <c r="GJK79" s="2"/>
      <c r="GJL79" s="2"/>
      <c r="GJM79" s="2"/>
      <c r="GJN79" s="2"/>
      <c r="GJO79" s="2"/>
      <c r="GJP79" s="2"/>
      <c r="GJQ79" s="2"/>
      <c r="GJR79" s="2"/>
      <c r="GJS79" s="2"/>
      <c r="GJT79" s="2"/>
      <c r="GJU79" s="2"/>
      <c r="GJV79" s="2"/>
      <c r="GJW79" s="2"/>
      <c r="GJX79" s="2"/>
      <c r="GJY79" s="2"/>
      <c r="GJZ79" s="2"/>
      <c r="GKA79" s="2"/>
      <c r="GKB79" s="2"/>
      <c r="GKC79" s="2"/>
      <c r="GKD79" s="2"/>
      <c r="GKE79" s="2"/>
      <c r="GKF79" s="2"/>
      <c r="GKG79" s="2"/>
      <c r="GKH79" s="2"/>
      <c r="GKI79" s="2"/>
      <c r="GKJ79" s="2"/>
      <c r="GKK79" s="2"/>
      <c r="GKL79" s="2"/>
      <c r="GKM79" s="2"/>
      <c r="GKN79" s="2"/>
      <c r="GKO79" s="2"/>
      <c r="GKP79" s="2"/>
      <c r="GKQ79" s="2"/>
      <c r="GKR79" s="2"/>
      <c r="GKS79" s="2"/>
      <c r="GKT79" s="2"/>
      <c r="GKU79" s="2"/>
      <c r="GKV79" s="2"/>
      <c r="GKW79" s="2"/>
      <c r="GKX79" s="2"/>
      <c r="GKY79" s="2"/>
      <c r="GKZ79" s="2"/>
      <c r="GLA79" s="2"/>
      <c r="GLB79" s="2"/>
      <c r="GLC79" s="2"/>
      <c r="GLD79" s="2"/>
      <c r="GLE79" s="2"/>
      <c r="GLF79" s="2"/>
      <c r="GLG79" s="2"/>
      <c r="GLH79" s="2"/>
      <c r="GLI79" s="2"/>
      <c r="GLJ79" s="2"/>
      <c r="GLK79" s="2"/>
      <c r="GLL79" s="2"/>
      <c r="GLM79" s="2"/>
      <c r="GLN79" s="2"/>
      <c r="GLO79" s="2"/>
      <c r="GLP79" s="2"/>
      <c r="GLQ79" s="2"/>
      <c r="GLR79" s="2"/>
      <c r="GLS79" s="2"/>
      <c r="GLT79" s="2"/>
      <c r="GLU79" s="2"/>
      <c r="GLV79" s="2"/>
      <c r="GLW79" s="2"/>
      <c r="GLX79" s="2"/>
      <c r="GLY79" s="2"/>
      <c r="GLZ79" s="2"/>
      <c r="GMA79" s="2"/>
      <c r="GMB79" s="2"/>
      <c r="GMC79" s="2"/>
      <c r="GMD79" s="2"/>
      <c r="GME79" s="2"/>
      <c r="GMF79" s="2"/>
      <c r="GMG79" s="2"/>
      <c r="GMH79" s="2"/>
      <c r="GMI79" s="2"/>
      <c r="GMJ79" s="2"/>
      <c r="GMK79" s="2"/>
      <c r="GML79" s="2"/>
      <c r="GMM79" s="2"/>
      <c r="GMN79" s="2"/>
      <c r="GMO79" s="2"/>
      <c r="GMP79" s="2"/>
      <c r="GMQ79" s="2"/>
      <c r="GMR79" s="2"/>
      <c r="GMS79" s="2"/>
      <c r="GMT79" s="2"/>
      <c r="GMU79" s="2"/>
      <c r="GMV79" s="2"/>
      <c r="GMW79" s="2"/>
      <c r="GMX79" s="2"/>
      <c r="GMY79" s="2"/>
      <c r="GMZ79" s="2"/>
      <c r="GNA79" s="2"/>
      <c r="GNB79" s="2"/>
      <c r="GNC79" s="2"/>
      <c r="GND79" s="2"/>
      <c r="GNE79" s="2"/>
      <c r="GNF79" s="2"/>
      <c r="GNG79" s="2"/>
      <c r="GNH79" s="2"/>
      <c r="GNI79" s="2"/>
      <c r="GNJ79" s="2"/>
      <c r="GNK79" s="2"/>
      <c r="GNL79" s="2"/>
      <c r="GNM79" s="2"/>
      <c r="GNN79" s="2"/>
      <c r="GNO79" s="2"/>
      <c r="GNP79" s="2"/>
      <c r="GNQ79" s="2"/>
      <c r="GNR79" s="2"/>
      <c r="GNS79" s="2"/>
      <c r="GNT79" s="2"/>
      <c r="GNU79" s="2"/>
      <c r="GNV79" s="2"/>
      <c r="GNW79" s="2"/>
      <c r="GNX79" s="2"/>
      <c r="GNY79" s="2"/>
      <c r="GNZ79" s="2"/>
      <c r="GOA79" s="2"/>
      <c r="GOB79" s="2"/>
      <c r="GOC79" s="2"/>
      <c r="GOD79" s="2"/>
      <c r="GOE79" s="2"/>
      <c r="GOF79" s="2"/>
      <c r="GOG79" s="2"/>
      <c r="GOH79" s="2"/>
      <c r="GOI79" s="2"/>
      <c r="GOJ79" s="2"/>
      <c r="GOK79" s="2"/>
      <c r="GOL79" s="2"/>
      <c r="GOM79" s="2"/>
      <c r="GON79" s="2"/>
      <c r="GOO79" s="2"/>
      <c r="GOP79" s="2"/>
      <c r="GOQ79" s="2"/>
      <c r="GOR79" s="2"/>
      <c r="GOS79" s="2"/>
      <c r="GOT79" s="2"/>
      <c r="GOU79" s="2"/>
      <c r="GOV79" s="2"/>
      <c r="GOW79" s="2"/>
      <c r="GOX79" s="2"/>
      <c r="GOY79" s="2"/>
      <c r="GOZ79" s="2"/>
      <c r="GPA79" s="2"/>
      <c r="GPB79" s="2"/>
      <c r="GPC79" s="2"/>
      <c r="GPD79" s="2"/>
      <c r="GPE79" s="2"/>
      <c r="GPF79" s="2"/>
      <c r="GPG79" s="2"/>
      <c r="GPH79" s="2"/>
      <c r="GPI79" s="2"/>
      <c r="GPJ79" s="2"/>
      <c r="GPK79" s="2"/>
      <c r="GPL79" s="2"/>
      <c r="GPM79" s="2"/>
      <c r="GPN79" s="2"/>
      <c r="GPO79" s="2"/>
      <c r="GPP79" s="2"/>
      <c r="GPQ79" s="2"/>
      <c r="GPR79" s="2"/>
      <c r="GPS79" s="2"/>
      <c r="GPT79" s="2"/>
      <c r="GPU79" s="2"/>
      <c r="GPV79" s="2"/>
      <c r="GPW79" s="2"/>
      <c r="GPX79" s="2"/>
      <c r="GPY79" s="2"/>
      <c r="GPZ79" s="2"/>
      <c r="GQA79" s="2"/>
      <c r="GQB79" s="2"/>
      <c r="GQC79" s="2"/>
      <c r="GQD79" s="2"/>
      <c r="GQE79" s="2"/>
      <c r="GQF79" s="2"/>
      <c r="GQG79" s="2"/>
      <c r="GQH79" s="2"/>
      <c r="GQI79" s="2"/>
      <c r="GQJ79" s="2"/>
      <c r="GQK79" s="2"/>
      <c r="GQL79" s="2"/>
      <c r="GQM79" s="2"/>
      <c r="GQN79" s="2"/>
      <c r="GQO79" s="2"/>
      <c r="GQP79" s="2"/>
      <c r="GQQ79" s="2"/>
      <c r="GQR79" s="2"/>
      <c r="GQS79" s="2"/>
      <c r="GQT79" s="2"/>
      <c r="GQU79" s="2"/>
      <c r="GQV79" s="2"/>
      <c r="GQW79" s="2"/>
      <c r="GQX79" s="2"/>
      <c r="GQY79" s="2"/>
      <c r="GQZ79" s="2"/>
      <c r="GRA79" s="2"/>
      <c r="GRB79" s="2"/>
      <c r="GRC79" s="2"/>
      <c r="GRD79" s="2"/>
      <c r="GRE79" s="2"/>
      <c r="GRF79" s="2"/>
      <c r="GRG79" s="2"/>
      <c r="GRH79" s="2"/>
      <c r="GRI79" s="2"/>
      <c r="GRJ79" s="2"/>
      <c r="GRK79" s="2"/>
      <c r="GRL79" s="2"/>
      <c r="GRM79" s="2"/>
      <c r="GRN79" s="2"/>
      <c r="GRO79" s="2"/>
      <c r="GRP79" s="2"/>
      <c r="GRQ79" s="2"/>
      <c r="GRR79" s="2"/>
      <c r="GRS79" s="2"/>
      <c r="GRT79" s="2"/>
      <c r="GRU79" s="2"/>
      <c r="GRV79" s="2"/>
      <c r="GRW79" s="2"/>
      <c r="GRX79" s="2"/>
      <c r="GRY79" s="2"/>
      <c r="GRZ79" s="2"/>
      <c r="GSA79" s="2"/>
      <c r="GSB79" s="2"/>
      <c r="GSC79" s="2"/>
      <c r="GSD79" s="2"/>
      <c r="GSE79" s="2"/>
      <c r="GSF79" s="2"/>
      <c r="GSG79" s="2"/>
      <c r="GSH79" s="2"/>
      <c r="GSI79" s="2"/>
      <c r="GSJ79" s="2"/>
      <c r="GSK79" s="2"/>
      <c r="GSL79" s="2"/>
      <c r="GSM79" s="2"/>
      <c r="GSN79" s="2"/>
      <c r="GSO79" s="2"/>
      <c r="GSP79" s="2"/>
      <c r="GSQ79" s="2"/>
      <c r="GSR79" s="2"/>
      <c r="GSS79" s="2"/>
      <c r="GST79" s="2"/>
      <c r="GSU79" s="2"/>
      <c r="GSV79" s="2"/>
      <c r="GSW79" s="2"/>
      <c r="GSX79" s="2"/>
      <c r="GSY79" s="2"/>
      <c r="GSZ79" s="2"/>
      <c r="GTA79" s="2"/>
      <c r="GTB79" s="2"/>
      <c r="GTC79" s="2"/>
      <c r="GTD79" s="2"/>
      <c r="GTE79" s="2"/>
      <c r="GTF79" s="2"/>
      <c r="GTG79" s="2"/>
      <c r="GTH79" s="2"/>
      <c r="GTI79" s="2"/>
      <c r="GTJ79" s="2"/>
      <c r="GTK79" s="2"/>
      <c r="GTL79" s="2"/>
      <c r="GTM79" s="2"/>
      <c r="GTN79" s="2"/>
      <c r="GTO79" s="2"/>
      <c r="GTP79" s="2"/>
      <c r="GTQ79" s="2"/>
      <c r="GTR79" s="2"/>
      <c r="GTS79" s="2"/>
      <c r="GTT79" s="2"/>
      <c r="GTU79" s="2"/>
      <c r="GTV79" s="2"/>
      <c r="GTW79" s="2"/>
      <c r="GTX79" s="2"/>
      <c r="GTY79" s="2"/>
      <c r="GTZ79" s="2"/>
      <c r="GUA79" s="2"/>
      <c r="GUB79" s="2"/>
      <c r="GUC79" s="2"/>
      <c r="GUD79" s="2"/>
      <c r="GUE79" s="2"/>
      <c r="GUF79" s="2"/>
      <c r="GUG79" s="2"/>
      <c r="GUH79" s="2"/>
      <c r="GUI79" s="2"/>
      <c r="GUJ79" s="2"/>
      <c r="GUK79" s="2"/>
      <c r="GUL79" s="2"/>
      <c r="GUM79" s="2"/>
      <c r="GUN79" s="2"/>
      <c r="GUO79" s="2"/>
      <c r="GUP79" s="2"/>
      <c r="GUQ79" s="2"/>
      <c r="GUR79" s="2"/>
      <c r="GUS79" s="2"/>
      <c r="GUT79" s="2"/>
      <c r="GUU79" s="2"/>
      <c r="GUV79" s="2"/>
      <c r="GUW79" s="2"/>
      <c r="GUX79" s="2"/>
      <c r="GUY79" s="2"/>
      <c r="GUZ79" s="2"/>
      <c r="GVA79" s="2"/>
      <c r="GVB79" s="2"/>
      <c r="GVC79" s="2"/>
      <c r="GVD79" s="2"/>
      <c r="GVE79" s="2"/>
      <c r="GVF79" s="2"/>
      <c r="GVG79" s="2"/>
      <c r="GVH79" s="2"/>
      <c r="GVI79" s="2"/>
      <c r="GVJ79" s="2"/>
      <c r="GVK79" s="2"/>
      <c r="GVL79" s="2"/>
      <c r="GVM79" s="2"/>
      <c r="GVN79" s="2"/>
      <c r="GVO79" s="2"/>
      <c r="GVP79" s="2"/>
      <c r="GVQ79" s="2"/>
      <c r="GVR79" s="2"/>
      <c r="GVS79" s="2"/>
      <c r="GVT79" s="2"/>
      <c r="GVU79" s="2"/>
      <c r="GVV79" s="2"/>
      <c r="GVW79" s="2"/>
      <c r="GVX79" s="2"/>
      <c r="GVY79" s="2"/>
      <c r="GVZ79" s="2"/>
      <c r="GWA79" s="2"/>
      <c r="GWB79" s="2"/>
      <c r="GWC79" s="2"/>
      <c r="GWD79" s="2"/>
      <c r="GWE79" s="2"/>
      <c r="GWF79" s="2"/>
      <c r="GWG79" s="2"/>
      <c r="GWH79" s="2"/>
      <c r="GWI79" s="2"/>
      <c r="GWJ79" s="2"/>
      <c r="GWK79" s="2"/>
      <c r="GWL79" s="2"/>
      <c r="GWM79" s="2"/>
      <c r="GWN79" s="2"/>
      <c r="GWO79" s="2"/>
      <c r="GWP79" s="2"/>
      <c r="GWQ79" s="2"/>
      <c r="GWR79" s="2"/>
      <c r="GWS79" s="2"/>
      <c r="GWT79" s="2"/>
      <c r="GWU79" s="2"/>
      <c r="GWV79" s="2"/>
      <c r="GWW79" s="2"/>
      <c r="GWX79" s="2"/>
      <c r="GWY79" s="2"/>
      <c r="GWZ79" s="2"/>
      <c r="GXA79" s="2"/>
      <c r="GXB79" s="2"/>
      <c r="GXC79" s="2"/>
      <c r="GXD79" s="2"/>
      <c r="GXE79" s="2"/>
      <c r="GXF79" s="2"/>
      <c r="GXG79" s="2"/>
      <c r="GXH79" s="2"/>
      <c r="GXI79" s="2"/>
      <c r="GXJ79" s="2"/>
      <c r="GXK79" s="2"/>
      <c r="GXL79" s="2"/>
      <c r="GXM79" s="2"/>
      <c r="GXN79" s="2"/>
      <c r="GXO79" s="2"/>
      <c r="GXP79" s="2"/>
      <c r="GXQ79" s="2"/>
      <c r="GXR79" s="2"/>
      <c r="GXS79" s="2"/>
      <c r="GXT79" s="2"/>
      <c r="GXU79" s="2"/>
      <c r="GXV79" s="2"/>
      <c r="GXW79" s="2"/>
      <c r="GXX79" s="2"/>
      <c r="GXY79" s="2"/>
      <c r="GXZ79" s="2"/>
      <c r="GYA79" s="2"/>
      <c r="GYB79" s="2"/>
      <c r="GYC79" s="2"/>
      <c r="GYD79" s="2"/>
      <c r="GYE79" s="2"/>
      <c r="GYF79" s="2"/>
      <c r="GYG79" s="2"/>
      <c r="GYH79" s="2"/>
      <c r="GYI79" s="2"/>
      <c r="GYJ79" s="2"/>
      <c r="GYK79" s="2"/>
      <c r="GYL79" s="2"/>
      <c r="GYM79" s="2"/>
      <c r="GYN79" s="2"/>
      <c r="GYO79" s="2"/>
      <c r="GYP79" s="2"/>
      <c r="GYQ79" s="2"/>
      <c r="GYR79" s="2"/>
      <c r="GYS79" s="2"/>
      <c r="GYT79" s="2"/>
      <c r="GYU79" s="2"/>
      <c r="GYV79" s="2"/>
      <c r="GYW79" s="2"/>
      <c r="GYX79" s="2"/>
      <c r="GYY79" s="2"/>
      <c r="GYZ79" s="2"/>
      <c r="GZA79" s="2"/>
      <c r="GZB79" s="2"/>
      <c r="GZC79" s="2"/>
      <c r="GZD79" s="2"/>
      <c r="GZE79" s="2"/>
      <c r="GZF79" s="2"/>
      <c r="GZG79" s="2"/>
      <c r="GZH79" s="2"/>
      <c r="GZI79" s="2"/>
      <c r="GZJ79" s="2"/>
      <c r="GZK79" s="2"/>
      <c r="GZL79" s="2"/>
      <c r="GZM79" s="2"/>
      <c r="GZN79" s="2"/>
      <c r="GZO79" s="2"/>
      <c r="GZP79" s="2"/>
      <c r="GZQ79" s="2"/>
      <c r="GZR79" s="2"/>
      <c r="GZS79" s="2"/>
      <c r="GZT79" s="2"/>
      <c r="GZU79" s="2"/>
      <c r="GZV79" s="2"/>
      <c r="GZW79" s="2"/>
      <c r="GZX79" s="2"/>
      <c r="GZY79" s="2"/>
      <c r="GZZ79" s="2"/>
      <c r="HAA79" s="2"/>
      <c r="HAB79" s="2"/>
      <c r="HAC79" s="2"/>
      <c r="HAD79" s="2"/>
      <c r="HAE79" s="2"/>
      <c r="HAF79" s="2"/>
      <c r="HAG79" s="2"/>
      <c r="HAH79" s="2"/>
      <c r="HAI79" s="2"/>
      <c r="HAJ79" s="2"/>
      <c r="HAK79" s="2"/>
      <c r="HAL79" s="2"/>
      <c r="HAM79" s="2"/>
      <c r="HAN79" s="2"/>
      <c r="HAO79" s="2"/>
      <c r="HAP79" s="2"/>
      <c r="HAQ79" s="2"/>
      <c r="HAR79" s="2"/>
      <c r="HAS79" s="2"/>
      <c r="HAT79" s="2"/>
      <c r="HAU79" s="2"/>
      <c r="HAV79" s="2"/>
      <c r="HAW79" s="2"/>
      <c r="HAX79" s="2"/>
      <c r="HAY79" s="2"/>
      <c r="HAZ79" s="2"/>
      <c r="HBA79" s="2"/>
      <c r="HBB79" s="2"/>
      <c r="HBC79" s="2"/>
      <c r="HBD79" s="2"/>
      <c r="HBE79" s="2"/>
      <c r="HBF79" s="2"/>
      <c r="HBG79" s="2"/>
      <c r="HBH79" s="2"/>
      <c r="HBI79" s="2"/>
      <c r="HBJ79" s="2"/>
      <c r="HBK79" s="2"/>
      <c r="HBL79" s="2"/>
      <c r="HBM79" s="2"/>
      <c r="HBN79" s="2"/>
      <c r="HBO79" s="2"/>
      <c r="HBP79" s="2"/>
      <c r="HBQ79" s="2"/>
      <c r="HBR79" s="2"/>
      <c r="HBS79" s="2"/>
      <c r="HBT79" s="2"/>
      <c r="HBU79" s="2"/>
      <c r="HBV79" s="2"/>
      <c r="HBW79" s="2"/>
      <c r="HBX79" s="2"/>
      <c r="HBY79" s="2"/>
      <c r="HBZ79" s="2"/>
      <c r="HCA79" s="2"/>
      <c r="HCB79" s="2"/>
      <c r="HCC79" s="2"/>
      <c r="HCD79" s="2"/>
      <c r="HCE79" s="2"/>
      <c r="HCF79" s="2"/>
      <c r="HCG79" s="2"/>
      <c r="HCH79" s="2"/>
      <c r="HCI79" s="2"/>
      <c r="HCJ79" s="2"/>
      <c r="HCK79" s="2"/>
      <c r="HCL79" s="2"/>
      <c r="HCM79" s="2"/>
      <c r="HCN79" s="2"/>
      <c r="HCO79" s="2"/>
      <c r="HCP79" s="2"/>
      <c r="HCQ79" s="2"/>
      <c r="HCR79" s="2"/>
      <c r="HCS79" s="2"/>
      <c r="HCT79" s="2"/>
      <c r="HCU79" s="2"/>
      <c r="HCV79" s="2"/>
      <c r="HCW79" s="2"/>
      <c r="HCX79" s="2"/>
      <c r="HCY79" s="2"/>
      <c r="HCZ79" s="2"/>
      <c r="HDA79" s="2"/>
      <c r="HDB79" s="2"/>
      <c r="HDC79" s="2"/>
      <c r="HDD79" s="2"/>
      <c r="HDE79" s="2"/>
      <c r="HDF79" s="2"/>
      <c r="HDG79" s="2"/>
      <c r="HDH79" s="2"/>
      <c r="HDI79" s="2"/>
      <c r="HDJ79" s="2"/>
      <c r="HDK79" s="2"/>
      <c r="HDL79" s="2"/>
      <c r="HDM79" s="2"/>
      <c r="HDN79" s="2"/>
      <c r="HDO79" s="2"/>
      <c r="HDP79" s="2"/>
      <c r="HDQ79" s="2"/>
      <c r="HDR79" s="2"/>
      <c r="HDS79" s="2"/>
      <c r="HDT79" s="2"/>
      <c r="HDU79" s="2"/>
      <c r="HDV79" s="2"/>
      <c r="HDW79" s="2"/>
      <c r="HDX79" s="2"/>
      <c r="HDY79" s="2"/>
      <c r="HDZ79" s="2"/>
      <c r="HEA79" s="2"/>
      <c r="HEB79" s="2"/>
      <c r="HEC79" s="2"/>
      <c r="HED79" s="2"/>
      <c r="HEE79" s="2"/>
      <c r="HEF79" s="2"/>
      <c r="HEG79" s="2"/>
      <c r="HEH79" s="2"/>
      <c r="HEI79" s="2"/>
      <c r="HEJ79" s="2"/>
      <c r="HEK79" s="2"/>
      <c r="HEL79" s="2"/>
      <c r="HEM79" s="2"/>
      <c r="HEN79" s="2"/>
      <c r="HEO79" s="2"/>
      <c r="HEP79" s="2"/>
      <c r="HEQ79" s="2"/>
      <c r="HER79" s="2"/>
      <c r="HES79" s="2"/>
      <c r="HET79" s="2"/>
      <c r="HEU79" s="2"/>
      <c r="HEV79" s="2"/>
      <c r="HEW79" s="2"/>
      <c r="HEX79" s="2"/>
      <c r="HEY79" s="2"/>
      <c r="HEZ79" s="2"/>
      <c r="HFA79" s="2"/>
      <c r="HFB79" s="2"/>
      <c r="HFC79" s="2"/>
      <c r="HFD79" s="2"/>
      <c r="HFE79" s="2"/>
      <c r="HFF79" s="2"/>
      <c r="HFG79" s="2"/>
      <c r="HFH79" s="2"/>
      <c r="HFI79" s="2"/>
      <c r="HFJ79" s="2"/>
      <c r="HFK79" s="2"/>
      <c r="HFL79" s="2"/>
      <c r="HFM79" s="2"/>
      <c r="HFN79" s="2"/>
      <c r="HFO79" s="2"/>
      <c r="HFP79" s="2"/>
      <c r="HFQ79" s="2"/>
      <c r="HFR79" s="2"/>
      <c r="HFS79" s="2"/>
      <c r="HFT79" s="2"/>
      <c r="HFU79" s="2"/>
      <c r="HFV79" s="2"/>
      <c r="HFW79" s="2"/>
      <c r="HFX79" s="2"/>
      <c r="HFY79" s="2"/>
      <c r="HFZ79" s="2"/>
      <c r="HGA79" s="2"/>
      <c r="HGB79" s="2"/>
      <c r="HGC79" s="2"/>
      <c r="HGD79" s="2"/>
      <c r="HGE79" s="2"/>
      <c r="HGF79" s="2"/>
      <c r="HGG79" s="2"/>
      <c r="HGH79" s="2"/>
      <c r="HGI79" s="2"/>
      <c r="HGJ79" s="2"/>
      <c r="HGK79" s="2"/>
      <c r="HGL79" s="2"/>
      <c r="HGM79" s="2"/>
      <c r="HGN79" s="2"/>
      <c r="HGO79" s="2"/>
      <c r="HGP79" s="2"/>
      <c r="HGQ79" s="2"/>
      <c r="HGR79" s="2"/>
      <c r="HGS79" s="2"/>
      <c r="HGT79" s="2"/>
      <c r="HGU79" s="2"/>
      <c r="HGV79" s="2"/>
      <c r="HGW79" s="2"/>
      <c r="HGX79" s="2"/>
      <c r="HGY79" s="2"/>
      <c r="HGZ79" s="2"/>
      <c r="HHA79" s="2"/>
      <c r="HHB79" s="2"/>
      <c r="HHC79" s="2"/>
      <c r="HHD79" s="2"/>
      <c r="HHE79" s="2"/>
      <c r="HHF79" s="2"/>
      <c r="HHG79" s="2"/>
      <c r="HHH79" s="2"/>
      <c r="HHI79" s="2"/>
      <c r="HHJ79" s="2"/>
      <c r="HHK79" s="2"/>
      <c r="HHL79" s="2"/>
      <c r="HHM79" s="2"/>
      <c r="HHN79" s="2"/>
      <c r="HHO79" s="2"/>
      <c r="HHP79" s="2"/>
      <c r="HHQ79" s="2"/>
      <c r="HHR79" s="2"/>
      <c r="HHS79" s="2"/>
      <c r="HHT79" s="2"/>
      <c r="HHU79" s="2"/>
      <c r="HHV79" s="2"/>
      <c r="HHW79" s="2"/>
      <c r="HHX79" s="2"/>
      <c r="HHY79" s="2"/>
      <c r="HHZ79" s="2"/>
      <c r="HIA79" s="2"/>
      <c r="HIB79" s="2"/>
      <c r="HIC79" s="2"/>
      <c r="HID79" s="2"/>
      <c r="HIE79" s="2"/>
      <c r="HIF79" s="2"/>
      <c r="HIG79" s="2"/>
      <c r="HIH79" s="2"/>
      <c r="HII79" s="2"/>
      <c r="HIJ79" s="2"/>
      <c r="HIK79" s="2"/>
      <c r="HIL79" s="2"/>
      <c r="HIM79" s="2"/>
      <c r="HIN79" s="2"/>
      <c r="HIO79" s="2"/>
      <c r="HIP79" s="2"/>
      <c r="HIQ79" s="2"/>
      <c r="HIR79" s="2"/>
      <c r="HIS79" s="2"/>
      <c r="HIT79" s="2"/>
      <c r="HIU79" s="2"/>
      <c r="HIV79" s="2"/>
      <c r="HIW79" s="2"/>
      <c r="HIX79" s="2"/>
      <c r="HIY79" s="2"/>
      <c r="HIZ79" s="2"/>
      <c r="HJA79" s="2"/>
      <c r="HJB79" s="2"/>
      <c r="HJC79" s="2"/>
      <c r="HJD79" s="2"/>
      <c r="HJE79" s="2"/>
      <c r="HJF79" s="2"/>
      <c r="HJG79" s="2"/>
      <c r="HJH79" s="2"/>
      <c r="HJI79" s="2"/>
      <c r="HJJ79" s="2"/>
      <c r="HJK79" s="2"/>
      <c r="HJL79" s="2"/>
      <c r="HJM79" s="2"/>
      <c r="HJN79" s="2"/>
      <c r="HJO79" s="2"/>
      <c r="HJP79" s="2"/>
      <c r="HJQ79" s="2"/>
      <c r="HJR79" s="2"/>
      <c r="HJS79" s="2"/>
      <c r="HJT79" s="2"/>
      <c r="HJU79" s="2"/>
      <c r="HJV79" s="2"/>
      <c r="HJW79" s="2"/>
      <c r="HJX79" s="2"/>
      <c r="HJY79" s="2"/>
      <c r="HJZ79" s="2"/>
      <c r="HKA79" s="2"/>
      <c r="HKB79" s="2"/>
      <c r="HKC79" s="2"/>
      <c r="HKD79" s="2"/>
      <c r="HKE79" s="2"/>
      <c r="HKF79" s="2"/>
      <c r="HKG79" s="2"/>
      <c r="HKH79" s="2"/>
      <c r="HKI79" s="2"/>
      <c r="HKJ79" s="2"/>
      <c r="HKK79" s="2"/>
      <c r="HKL79" s="2"/>
      <c r="HKM79" s="2"/>
      <c r="HKN79" s="2"/>
      <c r="HKO79" s="2"/>
      <c r="HKP79" s="2"/>
      <c r="HKQ79" s="2"/>
      <c r="HKR79" s="2"/>
      <c r="HKS79" s="2"/>
      <c r="HKT79" s="2"/>
      <c r="HKU79" s="2"/>
      <c r="HKV79" s="2"/>
      <c r="HKW79" s="2"/>
      <c r="HKX79" s="2"/>
      <c r="HKY79" s="2"/>
      <c r="HKZ79" s="2"/>
      <c r="HLA79" s="2"/>
      <c r="HLB79" s="2"/>
      <c r="HLC79" s="2"/>
      <c r="HLD79" s="2"/>
      <c r="HLE79" s="2"/>
      <c r="HLF79" s="2"/>
      <c r="HLG79" s="2"/>
      <c r="HLH79" s="2"/>
      <c r="HLI79" s="2"/>
      <c r="HLJ79" s="2"/>
      <c r="HLK79" s="2"/>
      <c r="HLL79" s="2"/>
      <c r="HLM79" s="2"/>
      <c r="HLN79" s="2"/>
      <c r="HLO79" s="2"/>
      <c r="HLP79" s="2"/>
      <c r="HLQ79" s="2"/>
      <c r="HLR79" s="2"/>
      <c r="HLS79" s="2"/>
      <c r="HLT79" s="2"/>
      <c r="HLU79" s="2"/>
      <c r="HLV79" s="2"/>
      <c r="HLW79" s="2"/>
      <c r="HLX79" s="2"/>
      <c r="HLY79" s="2"/>
      <c r="HLZ79" s="2"/>
      <c r="HMA79" s="2"/>
      <c r="HMB79" s="2"/>
      <c r="HMC79" s="2"/>
      <c r="HMD79" s="2"/>
      <c r="HME79" s="2"/>
      <c r="HMF79" s="2"/>
      <c r="HMG79" s="2"/>
      <c r="HMH79" s="2"/>
      <c r="HMI79" s="2"/>
      <c r="HMJ79" s="2"/>
      <c r="HMK79" s="2"/>
      <c r="HML79" s="2"/>
      <c r="HMM79" s="2"/>
      <c r="HMN79" s="2"/>
      <c r="HMO79" s="2"/>
      <c r="HMP79" s="2"/>
      <c r="HMQ79" s="2"/>
      <c r="HMR79" s="2"/>
      <c r="HMS79" s="2"/>
      <c r="HMT79" s="2"/>
      <c r="HMU79" s="2"/>
      <c r="HMV79" s="2"/>
      <c r="HMW79" s="2"/>
      <c r="HMX79" s="2"/>
      <c r="HMY79" s="2"/>
      <c r="HMZ79" s="2"/>
      <c r="HNA79" s="2"/>
      <c r="HNB79" s="2"/>
      <c r="HNC79" s="2"/>
      <c r="HND79" s="2"/>
      <c r="HNE79" s="2"/>
      <c r="HNF79" s="2"/>
      <c r="HNG79" s="2"/>
      <c r="HNH79" s="2"/>
      <c r="HNI79" s="2"/>
      <c r="HNJ79" s="2"/>
      <c r="HNK79" s="2"/>
      <c r="HNL79" s="2"/>
      <c r="HNM79" s="2"/>
      <c r="HNN79" s="2"/>
      <c r="HNO79" s="2"/>
      <c r="HNP79" s="2"/>
      <c r="HNQ79" s="2"/>
      <c r="HNR79" s="2"/>
      <c r="HNS79" s="2"/>
      <c r="HNT79" s="2"/>
      <c r="HNU79" s="2"/>
      <c r="HNV79" s="2"/>
      <c r="HNW79" s="2"/>
      <c r="HNX79" s="2"/>
      <c r="HNY79" s="2"/>
      <c r="HNZ79" s="2"/>
      <c r="HOA79" s="2"/>
      <c r="HOB79" s="2"/>
      <c r="HOC79" s="2"/>
      <c r="HOD79" s="2"/>
      <c r="HOE79" s="2"/>
      <c r="HOF79" s="2"/>
      <c r="HOG79" s="2"/>
      <c r="HOH79" s="2"/>
      <c r="HOI79" s="2"/>
      <c r="HOJ79" s="2"/>
      <c r="HOK79" s="2"/>
      <c r="HOL79" s="2"/>
      <c r="HOM79" s="2"/>
      <c r="HON79" s="2"/>
      <c r="HOO79" s="2"/>
      <c r="HOP79" s="2"/>
      <c r="HOQ79" s="2"/>
      <c r="HOR79" s="2"/>
      <c r="HOS79" s="2"/>
      <c r="HOT79" s="2"/>
      <c r="HOU79" s="2"/>
      <c r="HOV79" s="2"/>
      <c r="HOW79" s="2"/>
      <c r="HOX79" s="2"/>
      <c r="HOY79" s="2"/>
      <c r="HOZ79" s="2"/>
      <c r="HPA79" s="2"/>
      <c r="HPB79" s="2"/>
      <c r="HPC79" s="2"/>
      <c r="HPD79" s="2"/>
      <c r="HPE79" s="2"/>
      <c r="HPF79" s="2"/>
      <c r="HPG79" s="2"/>
      <c r="HPH79" s="2"/>
      <c r="HPI79" s="2"/>
      <c r="HPJ79" s="2"/>
      <c r="HPK79" s="2"/>
      <c r="HPL79" s="2"/>
      <c r="HPM79" s="2"/>
      <c r="HPN79" s="2"/>
      <c r="HPO79" s="2"/>
      <c r="HPP79" s="2"/>
      <c r="HPQ79" s="2"/>
      <c r="HPR79" s="2"/>
      <c r="HPS79" s="2"/>
      <c r="HPT79" s="2"/>
      <c r="HPU79" s="2"/>
      <c r="HPV79" s="2"/>
      <c r="HPW79" s="2"/>
      <c r="HPX79" s="2"/>
      <c r="HPY79" s="2"/>
      <c r="HPZ79" s="2"/>
      <c r="HQA79" s="2"/>
      <c r="HQB79" s="2"/>
      <c r="HQC79" s="2"/>
      <c r="HQD79" s="2"/>
      <c r="HQE79" s="2"/>
      <c r="HQF79" s="2"/>
      <c r="HQG79" s="2"/>
      <c r="HQH79" s="2"/>
      <c r="HQI79" s="2"/>
      <c r="HQJ79" s="2"/>
      <c r="HQK79" s="2"/>
      <c r="HQL79" s="2"/>
      <c r="HQM79" s="2"/>
      <c r="HQN79" s="2"/>
      <c r="HQO79" s="2"/>
      <c r="HQP79" s="2"/>
      <c r="HQQ79" s="2"/>
      <c r="HQR79" s="2"/>
      <c r="HQS79" s="2"/>
      <c r="HQT79" s="2"/>
      <c r="HQU79" s="2"/>
      <c r="HQV79" s="2"/>
      <c r="HQW79" s="2"/>
      <c r="HQX79" s="2"/>
      <c r="HQY79" s="2"/>
      <c r="HQZ79" s="2"/>
      <c r="HRA79" s="2"/>
      <c r="HRB79" s="2"/>
      <c r="HRC79" s="2"/>
      <c r="HRD79" s="2"/>
      <c r="HRE79" s="2"/>
      <c r="HRF79" s="2"/>
      <c r="HRG79" s="2"/>
      <c r="HRH79" s="2"/>
      <c r="HRI79" s="2"/>
      <c r="HRJ79" s="2"/>
      <c r="HRK79" s="2"/>
      <c r="HRL79" s="2"/>
      <c r="HRM79" s="2"/>
      <c r="HRN79" s="2"/>
      <c r="HRO79" s="2"/>
      <c r="HRP79" s="2"/>
      <c r="HRQ79" s="2"/>
      <c r="HRR79" s="2"/>
      <c r="HRS79" s="2"/>
      <c r="HRT79" s="2"/>
      <c r="HRU79" s="2"/>
      <c r="HRV79" s="2"/>
      <c r="HRW79" s="2"/>
      <c r="HRX79" s="2"/>
      <c r="HRY79" s="2"/>
      <c r="HRZ79" s="2"/>
      <c r="HSA79" s="2"/>
      <c r="HSB79" s="2"/>
      <c r="HSC79" s="2"/>
      <c r="HSD79" s="2"/>
      <c r="HSE79" s="2"/>
      <c r="HSF79" s="2"/>
      <c r="HSG79" s="2"/>
      <c r="HSH79" s="2"/>
      <c r="HSI79" s="2"/>
      <c r="HSJ79" s="2"/>
      <c r="HSK79" s="2"/>
      <c r="HSL79" s="2"/>
      <c r="HSM79" s="2"/>
      <c r="HSN79" s="2"/>
      <c r="HSO79" s="2"/>
      <c r="HSP79" s="2"/>
      <c r="HSQ79" s="2"/>
      <c r="HSR79" s="2"/>
      <c r="HSS79" s="2"/>
      <c r="HST79" s="2"/>
      <c r="HSU79" s="2"/>
      <c r="HSV79" s="2"/>
      <c r="HSW79" s="2"/>
      <c r="HSX79" s="2"/>
      <c r="HSY79" s="2"/>
      <c r="HSZ79" s="2"/>
      <c r="HTA79" s="2"/>
      <c r="HTB79" s="2"/>
      <c r="HTC79" s="2"/>
      <c r="HTD79" s="2"/>
      <c r="HTE79" s="2"/>
      <c r="HTF79" s="2"/>
      <c r="HTG79" s="2"/>
      <c r="HTH79" s="2"/>
      <c r="HTI79" s="2"/>
      <c r="HTJ79" s="2"/>
      <c r="HTK79" s="2"/>
      <c r="HTL79" s="2"/>
      <c r="HTM79" s="2"/>
      <c r="HTN79" s="2"/>
      <c r="HTO79" s="2"/>
      <c r="HTP79" s="2"/>
      <c r="HTQ79" s="2"/>
      <c r="HTR79" s="2"/>
      <c r="HTS79" s="2"/>
      <c r="HTT79" s="2"/>
      <c r="HTU79" s="2"/>
      <c r="HTV79" s="2"/>
      <c r="HTW79" s="2"/>
      <c r="HTX79" s="2"/>
      <c r="HTY79" s="2"/>
      <c r="HTZ79" s="2"/>
      <c r="HUA79" s="2"/>
      <c r="HUB79" s="2"/>
      <c r="HUC79" s="2"/>
      <c r="HUD79" s="2"/>
      <c r="HUE79" s="2"/>
      <c r="HUF79" s="2"/>
      <c r="HUG79" s="2"/>
      <c r="HUH79" s="2"/>
      <c r="HUI79" s="2"/>
      <c r="HUJ79" s="2"/>
      <c r="HUK79" s="2"/>
      <c r="HUL79" s="2"/>
      <c r="HUM79" s="2"/>
      <c r="HUN79" s="2"/>
      <c r="HUO79" s="2"/>
      <c r="HUP79" s="2"/>
      <c r="HUQ79" s="2"/>
      <c r="HUR79" s="2"/>
      <c r="HUS79" s="2"/>
      <c r="HUT79" s="2"/>
      <c r="HUU79" s="2"/>
      <c r="HUV79" s="2"/>
      <c r="HUW79" s="2"/>
      <c r="HUX79" s="2"/>
      <c r="HUY79" s="2"/>
      <c r="HUZ79" s="2"/>
      <c r="HVA79" s="2"/>
      <c r="HVB79" s="2"/>
      <c r="HVC79" s="2"/>
      <c r="HVD79" s="2"/>
      <c r="HVE79" s="2"/>
      <c r="HVF79" s="2"/>
      <c r="HVG79" s="2"/>
      <c r="HVH79" s="2"/>
      <c r="HVI79" s="2"/>
      <c r="HVJ79" s="2"/>
      <c r="HVK79" s="2"/>
      <c r="HVL79" s="2"/>
      <c r="HVM79" s="2"/>
      <c r="HVN79" s="2"/>
      <c r="HVO79" s="2"/>
      <c r="HVP79" s="2"/>
      <c r="HVQ79" s="2"/>
      <c r="HVR79" s="2"/>
      <c r="HVS79" s="2"/>
      <c r="HVT79" s="2"/>
      <c r="HVU79" s="2"/>
      <c r="HVV79" s="2"/>
      <c r="HVW79" s="2"/>
      <c r="HVX79" s="2"/>
      <c r="HVY79" s="2"/>
      <c r="HVZ79" s="2"/>
      <c r="HWA79" s="2"/>
      <c r="HWB79" s="2"/>
      <c r="HWC79" s="2"/>
      <c r="HWD79" s="2"/>
      <c r="HWE79" s="2"/>
      <c r="HWF79" s="2"/>
      <c r="HWG79" s="2"/>
      <c r="HWH79" s="2"/>
      <c r="HWI79" s="2"/>
      <c r="HWJ79" s="2"/>
      <c r="HWK79" s="2"/>
      <c r="HWL79" s="2"/>
      <c r="HWM79" s="2"/>
      <c r="HWN79" s="2"/>
      <c r="HWO79" s="2"/>
      <c r="HWP79" s="2"/>
      <c r="HWQ79" s="2"/>
      <c r="HWR79" s="2"/>
      <c r="HWS79" s="2"/>
      <c r="HWT79" s="2"/>
      <c r="HWU79" s="2"/>
      <c r="HWV79" s="2"/>
      <c r="HWW79" s="2"/>
      <c r="HWX79" s="2"/>
      <c r="HWY79" s="2"/>
      <c r="HWZ79" s="2"/>
      <c r="HXA79" s="2"/>
      <c r="HXB79" s="2"/>
      <c r="HXC79" s="2"/>
      <c r="HXD79" s="2"/>
      <c r="HXE79" s="2"/>
      <c r="HXF79" s="2"/>
      <c r="HXG79" s="2"/>
      <c r="HXH79" s="2"/>
      <c r="HXI79" s="2"/>
      <c r="HXJ79" s="2"/>
      <c r="HXK79" s="2"/>
      <c r="HXL79" s="2"/>
      <c r="HXM79" s="2"/>
      <c r="HXN79" s="2"/>
      <c r="HXO79" s="2"/>
      <c r="HXP79" s="2"/>
      <c r="HXQ79" s="2"/>
      <c r="HXR79" s="2"/>
      <c r="HXS79" s="2"/>
      <c r="HXT79" s="2"/>
      <c r="HXU79" s="2"/>
      <c r="HXV79" s="2"/>
      <c r="HXW79" s="2"/>
      <c r="HXX79" s="2"/>
      <c r="HXY79" s="2"/>
      <c r="HXZ79" s="2"/>
      <c r="HYA79" s="2"/>
      <c r="HYB79" s="2"/>
      <c r="HYC79" s="2"/>
      <c r="HYD79" s="2"/>
      <c r="HYE79" s="2"/>
      <c r="HYF79" s="2"/>
      <c r="HYG79" s="2"/>
      <c r="HYH79" s="2"/>
      <c r="HYI79" s="2"/>
      <c r="HYJ79" s="2"/>
      <c r="HYK79" s="2"/>
      <c r="HYL79" s="2"/>
      <c r="HYM79" s="2"/>
      <c r="HYN79" s="2"/>
      <c r="HYO79" s="2"/>
      <c r="HYP79" s="2"/>
      <c r="HYQ79" s="2"/>
      <c r="HYR79" s="2"/>
      <c r="HYS79" s="2"/>
      <c r="HYT79" s="2"/>
      <c r="HYU79" s="2"/>
      <c r="HYV79" s="2"/>
      <c r="HYW79" s="2"/>
      <c r="HYX79" s="2"/>
      <c r="HYY79" s="2"/>
      <c r="HYZ79" s="2"/>
      <c r="HZA79" s="2"/>
      <c r="HZB79" s="2"/>
      <c r="HZC79" s="2"/>
      <c r="HZD79" s="2"/>
      <c r="HZE79" s="2"/>
      <c r="HZF79" s="2"/>
      <c r="HZG79" s="2"/>
      <c r="HZH79" s="2"/>
      <c r="HZI79" s="2"/>
      <c r="HZJ79" s="2"/>
      <c r="HZK79" s="2"/>
      <c r="HZL79" s="2"/>
      <c r="HZM79" s="2"/>
      <c r="HZN79" s="2"/>
      <c r="HZO79" s="2"/>
      <c r="HZP79" s="2"/>
      <c r="HZQ79" s="2"/>
      <c r="HZR79" s="2"/>
      <c r="HZS79" s="2"/>
      <c r="HZT79" s="2"/>
      <c r="HZU79" s="2"/>
      <c r="HZV79" s="2"/>
      <c r="HZW79" s="2"/>
      <c r="HZX79" s="2"/>
      <c r="HZY79" s="2"/>
      <c r="HZZ79" s="2"/>
      <c r="IAA79" s="2"/>
      <c r="IAB79" s="2"/>
      <c r="IAC79" s="2"/>
      <c r="IAD79" s="2"/>
      <c r="IAE79" s="2"/>
      <c r="IAF79" s="2"/>
      <c r="IAG79" s="2"/>
      <c r="IAH79" s="2"/>
      <c r="IAI79" s="2"/>
      <c r="IAJ79" s="2"/>
      <c r="IAK79" s="2"/>
      <c r="IAL79" s="2"/>
      <c r="IAM79" s="2"/>
      <c r="IAN79" s="2"/>
      <c r="IAO79" s="2"/>
      <c r="IAP79" s="2"/>
      <c r="IAQ79" s="2"/>
      <c r="IAR79" s="2"/>
      <c r="IAS79" s="2"/>
      <c r="IAT79" s="2"/>
      <c r="IAU79" s="2"/>
      <c r="IAV79" s="2"/>
      <c r="IAW79" s="2"/>
      <c r="IAX79" s="2"/>
      <c r="IAY79" s="2"/>
      <c r="IAZ79" s="2"/>
      <c r="IBA79" s="2"/>
      <c r="IBB79" s="2"/>
      <c r="IBC79" s="2"/>
      <c r="IBD79" s="2"/>
      <c r="IBE79" s="2"/>
      <c r="IBF79" s="2"/>
      <c r="IBG79" s="2"/>
      <c r="IBH79" s="2"/>
      <c r="IBI79" s="2"/>
      <c r="IBJ79" s="2"/>
      <c r="IBK79" s="2"/>
      <c r="IBL79" s="2"/>
      <c r="IBM79" s="2"/>
      <c r="IBN79" s="2"/>
      <c r="IBO79" s="2"/>
      <c r="IBP79" s="2"/>
      <c r="IBQ79" s="2"/>
      <c r="IBR79" s="2"/>
      <c r="IBS79" s="2"/>
      <c r="IBT79" s="2"/>
      <c r="IBU79" s="2"/>
      <c r="IBV79" s="2"/>
      <c r="IBW79" s="2"/>
      <c r="IBX79" s="2"/>
      <c r="IBY79" s="2"/>
      <c r="IBZ79" s="2"/>
      <c r="ICA79" s="2"/>
      <c r="ICB79" s="2"/>
      <c r="ICC79" s="2"/>
      <c r="ICD79" s="2"/>
      <c r="ICE79" s="2"/>
      <c r="ICF79" s="2"/>
      <c r="ICG79" s="2"/>
      <c r="ICH79" s="2"/>
      <c r="ICI79" s="2"/>
      <c r="ICJ79" s="2"/>
      <c r="ICK79" s="2"/>
      <c r="ICL79" s="2"/>
      <c r="ICM79" s="2"/>
      <c r="ICN79" s="2"/>
      <c r="ICO79" s="2"/>
      <c r="ICP79" s="2"/>
      <c r="ICQ79" s="2"/>
      <c r="ICR79" s="2"/>
      <c r="ICS79" s="2"/>
      <c r="ICT79" s="2"/>
      <c r="ICU79" s="2"/>
      <c r="ICV79" s="2"/>
      <c r="ICW79" s="2"/>
      <c r="ICX79" s="2"/>
      <c r="ICY79" s="2"/>
      <c r="ICZ79" s="2"/>
      <c r="IDA79" s="2"/>
      <c r="IDB79" s="2"/>
      <c r="IDC79" s="2"/>
      <c r="IDD79" s="2"/>
      <c r="IDE79" s="2"/>
      <c r="IDF79" s="2"/>
      <c r="IDG79" s="2"/>
      <c r="IDH79" s="2"/>
      <c r="IDI79" s="2"/>
      <c r="IDJ79" s="2"/>
      <c r="IDK79" s="2"/>
      <c r="IDL79" s="2"/>
      <c r="IDM79" s="2"/>
      <c r="IDN79" s="2"/>
      <c r="IDO79" s="2"/>
      <c r="IDP79" s="2"/>
      <c r="IDQ79" s="2"/>
      <c r="IDR79" s="2"/>
      <c r="IDS79" s="2"/>
      <c r="IDT79" s="2"/>
      <c r="IDU79" s="2"/>
      <c r="IDV79" s="2"/>
      <c r="IDW79" s="2"/>
      <c r="IDX79" s="2"/>
      <c r="IDY79" s="2"/>
      <c r="IDZ79" s="2"/>
      <c r="IEA79" s="2"/>
      <c r="IEB79" s="2"/>
      <c r="IEC79" s="2"/>
      <c r="IED79" s="2"/>
      <c r="IEE79" s="2"/>
      <c r="IEF79" s="2"/>
      <c r="IEG79" s="2"/>
      <c r="IEH79" s="2"/>
      <c r="IEI79" s="2"/>
      <c r="IEJ79" s="2"/>
      <c r="IEK79" s="2"/>
      <c r="IEL79" s="2"/>
      <c r="IEM79" s="2"/>
      <c r="IEN79" s="2"/>
      <c r="IEO79" s="2"/>
      <c r="IEP79" s="2"/>
      <c r="IEQ79" s="2"/>
      <c r="IER79" s="2"/>
      <c r="IES79" s="2"/>
      <c r="IET79" s="2"/>
      <c r="IEU79" s="2"/>
      <c r="IEV79" s="2"/>
      <c r="IEW79" s="2"/>
      <c r="IEX79" s="2"/>
      <c r="IEY79" s="2"/>
      <c r="IEZ79" s="2"/>
      <c r="IFA79" s="2"/>
      <c r="IFB79" s="2"/>
      <c r="IFC79" s="2"/>
      <c r="IFD79" s="2"/>
      <c r="IFE79" s="2"/>
      <c r="IFF79" s="2"/>
      <c r="IFG79" s="2"/>
      <c r="IFH79" s="2"/>
      <c r="IFI79" s="2"/>
      <c r="IFJ79" s="2"/>
      <c r="IFK79" s="2"/>
      <c r="IFL79" s="2"/>
      <c r="IFM79" s="2"/>
      <c r="IFN79" s="2"/>
      <c r="IFO79" s="2"/>
      <c r="IFP79" s="2"/>
      <c r="IFQ79" s="2"/>
      <c r="IFR79" s="2"/>
      <c r="IFS79" s="2"/>
      <c r="IFT79" s="2"/>
      <c r="IFU79" s="2"/>
      <c r="IFV79" s="2"/>
      <c r="IFW79" s="2"/>
      <c r="IFX79" s="2"/>
      <c r="IFY79" s="2"/>
      <c r="IFZ79" s="2"/>
      <c r="IGA79" s="2"/>
      <c r="IGB79" s="2"/>
      <c r="IGC79" s="2"/>
      <c r="IGD79" s="2"/>
      <c r="IGE79" s="2"/>
      <c r="IGF79" s="2"/>
      <c r="IGG79" s="2"/>
      <c r="IGH79" s="2"/>
      <c r="IGI79" s="2"/>
      <c r="IGJ79" s="2"/>
      <c r="IGK79" s="2"/>
      <c r="IGL79" s="2"/>
      <c r="IGM79" s="2"/>
      <c r="IGN79" s="2"/>
      <c r="IGO79" s="2"/>
      <c r="IGP79" s="2"/>
      <c r="IGQ79" s="2"/>
      <c r="IGR79" s="2"/>
      <c r="IGS79" s="2"/>
      <c r="IGT79" s="2"/>
      <c r="IGU79" s="2"/>
      <c r="IGV79" s="2"/>
      <c r="IGW79" s="2"/>
      <c r="IGX79" s="2"/>
      <c r="IGY79" s="2"/>
      <c r="IGZ79" s="2"/>
      <c r="IHA79" s="2"/>
      <c r="IHB79" s="2"/>
      <c r="IHC79" s="2"/>
      <c r="IHD79" s="2"/>
      <c r="IHE79" s="2"/>
      <c r="IHF79" s="2"/>
      <c r="IHG79" s="2"/>
      <c r="IHH79" s="2"/>
      <c r="IHI79" s="2"/>
      <c r="IHJ79" s="2"/>
      <c r="IHK79" s="2"/>
      <c r="IHL79" s="2"/>
      <c r="IHM79" s="2"/>
      <c r="IHN79" s="2"/>
      <c r="IHO79" s="2"/>
      <c r="IHP79" s="2"/>
      <c r="IHQ79" s="2"/>
      <c r="IHR79" s="2"/>
      <c r="IHS79" s="2"/>
      <c r="IHT79" s="2"/>
      <c r="IHU79" s="2"/>
      <c r="IHV79" s="2"/>
      <c r="IHW79" s="2"/>
      <c r="IHX79" s="2"/>
      <c r="IHY79" s="2"/>
      <c r="IHZ79" s="2"/>
      <c r="IIA79" s="2"/>
      <c r="IIB79" s="2"/>
      <c r="IIC79" s="2"/>
      <c r="IID79" s="2"/>
      <c r="IIE79" s="2"/>
      <c r="IIF79" s="2"/>
      <c r="IIG79" s="2"/>
      <c r="IIH79" s="2"/>
      <c r="III79" s="2"/>
      <c r="IIJ79" s="2"/>
      <c r="IIK79" s="2"/>
      <c r="IIL79" s="2"/>
      <c r="IIM79" s="2"/>
      <c r="IIN79" s="2"/>
      <c r="IIO79" s="2"/>
      <c r="IIP79" s="2"/>
      <c r="IIQ79" s="2"/>
      <c r="IIR79" s="2"/>
      <c r="IIS79" s="2"/>
      <c r="IIT79" s="2"/>
      <c r="IIU79" s="2"/>
      <c r="IIV79" s="2"/>
      <c r="IIW79" s="2"/>
      <c r="IIX79" s="2"/>
      <c r="IIY79" s="2"/>
      <c r="IIZ79" s="2"/>
      <c r="IJA79" s="2"/>
      <c r="IJB79" s="2"/>
      <c r="IJC79" s="2"/>
      <c r="IJD79" s="2"/>
      <c r="IJE79" s="2"/>
      <c r="IJF79" s="2"/>
      <c r="IJG79" s="2"/>
      <c r="IJH79" s="2"/>
      <c r="IJI79" s="2"/>
      <c r="IJJ79" s="2"/>
      <c r="IJK79" s="2"/>
      <c r="IJL79" s="2"/>
      <c r="IJM79" s="2"/>
      <c r="IJN79" s="2"/>
      <c r="IJO79" s="2"/>
      <c r="IJP79" s="2"/>
      <c r="IJQ79" s="2"/>
      <c r="IJR79" s="2"/>
      <c r="IJS79" s="2"/>
      <c r="IJT79" s="2"/>
      <c r="IJU79" s="2"/>
      <c r="IJV79" s="2"/>
      <c r="IJW79" s="2"/>
      <c r="IJX79" s="2"/>
      <c r="IJY79" s="2"/>
      <c r="IJZ79" s="2"/>
      <c r="IKA79" s="2"/>
      <c r="IKB79" s="2"/>
      <c r="IKC79" s="2"/>
      <c r="IKD79" s="2"/>
      <c r="IKE79" s="2"/>
      <c r="IKF79" s="2"/>
      <c r="IKG79" s="2"/>
      <c r="IKH79" s="2"/>
      <c r="IKI79" s="2"/>
      <c r="IKJ79" s="2"/>
      <c r="IKK79" s="2"/>
      <c r="IKL79" s="2"/>
      <c r="IKM79" s="2"/>
      <c r="IKN79" s="2"/>
      <c r="IKO79" s="2"/>
      <c r="IKP79" s="2"/>
      <c r="IKQ79" s="2"/>
      <c r="IKR79" s="2"/>
      <c r="IKS79" s="2"/>
      <c r="IKT79" s="2"/>
      <c r="IKU79" s="2"/>
      <c r="IKV79" s="2"/>
      <c r="IKW79" s="2"/>
      <c r="IKX79" s="2"/>
      <c r="IKY79" s="2"/>
      <c r="IKZ79" s="2"/>
      <c r="ILA79" s="2"/>
      <c r="ILB79" s="2"/>
      <c r="ILC79" s="2"/>
      <c r="ILD79" s="2"/>
      <c r="ILE79" s="2"/>
      <c r="ILF79" s="2"/>
      <c r="ILG79" s="2"/>
      <c r="ILH79" s="2"/>
      <c r="ILI79" s="2"/>
      <c r="ILJ79" s="2"/>
      <c r="ILK79" s="2"/>
      <c r="ILL79" s="2"/>
      <c r="ILM79" s="2"/>
      <c r="ILN79" s="2"/>
      <c r="ILO79" s="2"/>
      <c r="ILP79" s="2"/>
      <c r="ILQ79" s="2"/>
      <c r="ILR79" s="2"/>
      <c r="ILS79" s="2"/>
      <c r="ILT79" s="2"/>
      <c r="ILU79" s="2"/>
      <c r="ILV79" s="2"/>
      <c r="ILW79" s="2"/>
      <c r="ILX79" s="2"/>
      <c r="ILY79" s="2"/>
      <c r="ILZ79" s="2"/>
      <c r="IMA79" s="2"/>
      <c r="IMB79" s="2"/>
      <c r="IMC79" s="2"/>
      <c r="IMD79" s="2"/>
      <c r="IME79" s="2"/>
      <c r="IMF79" s="2"/>
      <c r="IMG79" s="2"/>
      <c r="IMH79" s="2"/>
      <c r="IMI79" s="2"/>
      <c r="IMJ79" s="2"/>
      <c r="IMK79" s="2"/>
      <c r="IML79" s="2"/>
      <c r="IMM79" s="2"/>
      <c r="IMN79" s="2"/>
      <c r="IMO79" s="2"/>
      <c r="IMP79" s="2"/>
      <c r="IMQ79" s="2"/>
      <c r="IMR79" s="2"/>
      <c r="IMS79" s="2"/>
      <c r="IMT79" s="2"/>
      <c r="IMU79" s="2"/>
      <c r="IMV79" s="2"/>
      <c r="IMW79" s="2"/>
      <c r="IMX79" s="2"/>
      <c r="IMY79" s="2"/>
      <c r="IMZ79" s="2"/>
      <c r="INA79" s="2"/>
      <c r="INB79" s="2"/>
      <c r="INC79" s="2"/>
      <c r="IND79" s="2"/>
      <c r="INE79" s="2"/>
      <c r="INF79" s="2"/>
      <c r="ING79" s="2"/>
      <c r="INH79" s="2"/>
      <c r="INI79" s="2"/>
      <c r="INJ79" s="2"/>
      <c r="INK79" s="2"/>
      <c r="INL79" s="2"/>
      <c r="INM79" s="2"/>
      <c r="INN79" s="2"/>
      <c r="INO79" s="2"/>
      <c r="INP79" s="2"/>
      <c r="INQ79" s="2"/>
      <c r="INR79" s="2"/>
      <c r="INS79" s="2"/>
      <c r="INT79" s="2"/>
      <c r="INU79" s="2"/>
      <c r="INV79" s="2"/>
      <c r="INW79" s="2"/>
      <c r="INX79" s="2"/>
      <c r="INY79" s="2"/>
      <c r="INZ79" s="2"/>
      <c r="IOA79" s="2"/>
      <c r="IOB79" s="2"/>
      <c r="IOC79" s="2"/>
      <c r="IOD79" s="2"/>
      <c r="IOE79" s="2"/>
      <c r="IOF79" s="2"/>
      <c r="IOG79" s="2"/>
      <c r="IOH79" s="2"/>
      <c r="IOI79" s="2"/>
      <c r="IOJ79" s="2"/>
      <c r="IOK79" s="2"/>
      <c r="IOL79" s="2"/>
      <c r="IOM79" s="2"/>
      <c r="ION79" s="2"/>
      <c r="IOO79" s="2"/>
      <c r="IOP79" s="2"/>
      <c r="IOQ79" s="2"/>
      <c r="IOR79" s="2"/>
      <c r="IOS79" s="2"/>
      <c r="IOT79" s="2"/>
      <c r="IOU79" s="2"/>
      <c r="IOV79" s="2"/>
      <c r="IOW79" s="2"/>
      <c r="IOX79" s="2"/>
      <c r="IOY79" s="2"/>
      <c r="IOZ79" s="2"/>
      <c r="IPA79" s="2"/>
      <c r="IPB79" s="2"/>
      <c r="IPC79" s="2"/>
      <c r="IPD79" s="2"/>
      <c r="IPE79" s="2"/>
      <c r="IPF79" s="2"/>
      <c r="IPG79" s="2"/>
      <c r="IPH79" s="2"/>
      <c r="IPI79" s="2"/>
      <c r="IPJ79" s="2"/>
      <c r="IPK79" s="2"/>
      <c r="IPL79" s="2"/>
      <c r="IPM79" s="2"/>
      <c r="IPN79" s="2"/>
      <c r="IPO79" s="2"/>
      <c r="IPP79" s="2"/>
      <c r="IPQ79" s="2"/>
      <c r="IPR79" s="2"/>
      <c r="IPS79" s="2"/>
      <c r="IPT79" s="2"/>
      <c r="IPU79" s="2"/>
      <c r="IPV79" s="2"/>
      <c r="IPW79" s="2"/>
      <c r="IPX79" s="2"/>
      <c r="IPY79" s="2"/>
      <c r="IPZ79" s="2"/>
      <c r="IQA79" s="2"/>
      <c r="IQB79" s="2"/>
      <c r="IQC79" s="2"/>
      <c r="IQD79" s="2"/>
      <c r="IQE79" s="2"/>
      <c r="IQF79" s="2"/>
      <c r="IQG79" s="2"/>
      <c r="IQH79" s="2"/>
      <c r="IQI79" s="2"/>
      <c r="IQJ79" s="2"/>
      <c r="IQK79" s="2"/>
      <c r="IQL79" s="2"/>
      <c r="IQM79" s="2"/>
      <c r="IQN79" s="2"/>
      <c r="IQO79" s="2"/>
      <c r="IQP79" s="2"/>
      <c r="IQQ79" s="2"/>
      <c r="IQR79" s="2"/>
      <c r="IQS79" s="2"/>
      <c r="IQT79" s="2"/>
      <c r="IQU79" s="2"/>
      <c r="IQV79" s="2"/>
      <c r="IQW79" s="2"/>
      <c r="IQX79" s="2"/>
      <c r="IQY79" s="2"/>
      <c r="IQZ79" s="2"/>
      <c r="IRA79" s="2"/>
      <c r="IRB79" s="2"/>
      <c r="IRC79" s="2"/>
      <c r="IRD79" s="2"/>
      <c r="IRE79" s="2"/>
      <c r="IRF79" s="2"/>
      <c r="IRG79" s="2"/>
      <c r="IRH79" s="2"/>
      <c r="IRI79" s="2"/>
      <c r="IRJ79" s="2"/>
      <c r="IRK79" s="2"/>
      <c r="IRL79" s="2"/>
      <c r="IRM79" s="2"/>
      <c r="IRN79" s="2"/>
      <c r="IRO79" s="2"/>
      <c r="IRP79" s="2"/>
      <c r="IRQ79" s="2"/>
      <c r="IRR79" s="2"/>
      <c r="IRS79" s="2"/>
      <c r="IRT79" s="2"/>
      <c r="IRU79" s="2"/>
      <c r="IRV79" s="2"/>
      <c r="IRW79" s="2"/>
      <c r="IRX79" s="2"/>
      <c r="IRY79" s="2"/>
      <c r="IRZ79" s="2"/>
      <c r="ISA79" s="2"/>
      <c r="ISB79" s="2"/>
      <c r="ISC79" s="2"/>
      <c r="ISD79" s="2"/>
      <c r="ISE79" s="2"/>
      <c r="ISF79" s="2"/>
      <c r="ISG79" s="2"/>
      <c r="ISH79" s="2"/>
      <c r="ISI79" s="2"/>
      <c r="ISJ79" s="2"/>
      <c r="ISK79" s="2"/>
      <c r="ISL79" s="2"/>
      <c r="ISM79" s="2"/>
      <c r="ISN79" s="2"/>
      <c r="ISO79" s="2"/>
      <c r="ISP79" s="2"/>
      <c r="ISQ79" s="2"/>
      <c r="ISR79" s="2"/>
      <c r="ISS79" s="2"/>
      <c r="IST79" s="2"/>
      <c r="ISU79" s="2"/>
      <c r="ISV79" s="2"/>
      <c r="ISW79" s="2"/>
      <c r="ISX79" s="2"/>
      <c r="ISY79" s="2"/>
      <c r="ISZ79" s="2"/>
      <c r="ITA79" s="2"/>
      <c r="ITB79" s="2"/>
      <c r="ITC79" s="2"/>
      <c r="ITD79" s="2"/>
      <c r="ITE79" s="2"/>
      <c r="ITF79" s="2"/>
      <c r="ITG79" s="2"/>
      <c r="ITH79" s="2"/>
      <c r="ITI79" s="2"/>
      <c r="ITJ79" s="2"/>
      <c r="ITK79" s="2"/>
      <c r="ITL79" s="2"/>
      <c r="ITM79" s="2"/>
      <c r="ITN79" s="2"/>
      <c r="ITO79" s="2"/>
      <c r="ITP79" s="2"/>
      <c r="ITQ79" s="2"/>
      <c r="ITR79" s="2"/>
      <c r="ITS79" s="2"/>
      <c r="ITT79" s="2"/>
      <c r="ITU79" s="2"/>
      <c r="ITV79" s="2"/>
      <c r="ITW79" s="2"/>
      <c r="ITX79" s="2"/>
      <c r="ITY79" s="2"/>
      <c r="ITZ79" s="2"/>
      <c r="IUA79" s="2"/>
      <c r="IUB79" s="2"/>
      <c r="IUC79" s="2"/>
      <c r="IUD79" s="2"/>
      <c r="IUE79" s="2"/>
      <c r="IUF79" s="2"/>
      <c r="IUG79" s="2"/>
      <c r="IUH79" s="2"/>
      <c r="IUI79" s="2"/>
      <c r="IUJ79" s="2"/>
      <c r="IUK79" s="2"/>
      <c r="IUL79" s="2"/>
      <c r="IUM79" s="2"/>
      <c r="IUN79" s="2"/>
      <c r="IUO79" s="2"/>
      <c r="IUP79" s="2"/>
      <c r="IUQ79" s="2"/>
      <c r="IUR79" s="2"/>
      <c r="IUS79" s="2"/>
      <c r="IUT79" s="2"/>
      <c r="IUU79" s="2"/>
      <c r="IUV79" s="2"/>
      <c r="IUW79" s="2"/>
      <c r="IUX79" s="2"/>
      <c r="IUY79" s="2"/>
      <c r="IUZ79" s="2"/>
      <c r="IVA79" s="2"/>
      <c r="IVB79" s="2"/>
      <c r="IVC79" s="2"/>
      <c r="IVD79" s="2"/>
      <c r="IVE79" s="2"/>
      <c r="IVF79" s="2"/>
      <c r="IVG79" s="2"/>
      <c r="IVH79" s="2"/>
      <c r="IVI79" s="2"/>
      <c r="IVJ79" s="2"/>
      <c r="IVK79" s="2"/>
      <c r="IVL79" s="2"/>
      <c r="IVM79" s="2"/>
      <c r="IVN79" s="2"/>
      <c r="IVO79" s="2"/>
      <c r="IVP79" s="2"/>
      <c r="IVQ79" s="2"/>
      <c r="IVR79" s="2"/>
      <c r="IVS79" s="2"/>
      <c r="IVT79" s="2"/>
      <c r="IVU79" s="2"/>
      <c r="IVV79" s="2"/>
      <c r="IVW79" s="2"/>
      <c r="IVX79" s="2"/>
      <c r="IVY79" s="2"/>
      <c r="IVZ79" s="2"/>
      <c r="IWA79" s="2"/>
      <c r="IWB79" s="2"/>
      <c r="IWC79" s="2"/>
      <c r="IWD79" s="2"/>
      <c r="IWE79" s="2"/>
      <c r="IWF79" s="2"/>
      <c r="IWG79" s="2"/>
      <c r="IWH79" s="2"/>
      <c r="IWI79" s="2"/>
      <c r="IWJ79" s="2"/>
      <c r="IWK79" s="2"/>
      <c r="IWL79" s="2"/>
      <c r="IWM79" s="2"/>
      <c r="IWN79" s="2"/>
      <c r="IWO79" s="2"/>
      <c r="IWP79" s="2"/>
      <c r="IWQ79" s="2"/>
      <c r="IWR79" s="2"/>
      <c r="IWS79" s="2"/>
      <c r="IWT79" s="2"/>
      <c r="IWU79" s="2"/>
      <c r="IWV79" s="2"/>
      <c r="IWW79" s="2"/>
      <c r="IWX79" s="2"/>
      <c r="IWY79" s="2"/>
      <c r="IWZ79" s="2"/>
      <c r="IXA79" s="2"/>
      <c r="IXB79" s="2"/>
      <c r="IXC79" s="2"/>
      <c r="IXD79" s="2"/>
      <c r="IXE79" s="2"/>
      <c r="IXF79" s="2"/>
      <c r="IXG79" s="2"/>
      <c r="IXH79" s="2"/>
      <c r="IXI79" s="2"/>
      <c r="IXJ79" s="2"/>
      <c r="IXK79" s="2"/>
      <c r="IXL79" s="2"/>
      <c r="IXM79" s="2"/>
      <c r="IXN79" s="2"/>
      <c r="IXO79" s="2"/>
      <c r="IXP79" s="2"/>
      <c r="IXQ79" s="2"/>
      <c r="IXR79" s="2"/>
      <c r="IXS79" s="2"/>
      <c r="IXT79" s="2"/>
      <c r="IXU79" s="2"/>
      <c r="IXV79" s="2"/>
      <c r="IXW79" s="2"/>
      <c r="IXX79" s="2"/>
      <c r="IXY79" s="2"/>
      <c r="IXZ79" s="2"/>
      <c r="IYA79" s="2"/>
      <c r="IYB79" s="2"/>
      <c r="IYC79" s="2"/>
      <c r="IYD79" s="2"/>
      <c r="IYE79" s="2"/>
      <c r="IYF79" s="2"/>
      <c r="IYG79" s="2"/>
      <c r="IYH79" s="2"/>
      <c r="IYI79" s="2"/>
      <c r="IYJ79" s="2"/>
      <c r="IYK79" s="2"/>
      <c r="IYL79" s="2"/>
      <c r="IYM79" s="2"/>
      <c r="IYN79" s="2"/>
      <c r="IYO79" s="2"/>
      <c r="IYP79" s="2"/>
      <c r="IYQ79" s="2"/>
      <c r="IYR79" s="2"/>
      <c r="IYS79" s="2"/>
      <c r="IYT79" s="2"/>
      <c r="IYU79" s="2"/>
      <c r="IYV79" s="2"/>
      <c r="IYW79" s="2"/>
      <c r="IYX79" s="2"/>
      <c r="IYY79" s="2"/>
      <c r="IYZ79" s="2"/>
      <c r="IZA79" s="2"/>
      <c r="IZB79" s="2"/>
      <c r="IZC79" s="2"/>
      <c r="IZD79" s="2"/>
      <c r="IZE79" s="2"/>
      <c r="IZF79" s="2"/>
      <c r="IZG79" s="2"/>
      <c r="IZH79" s="2"/>
      <c r="IZI79" s="2"/>
      <c r="IZJ79" s="2"/>
      <c r="IZK79" s="2"/>
      <c r="IZL79" s="2"/>
      <c r="IZM79" s="2"/>
      <c r="IZN79" s="2"/>
      <c r="IZO79" s="2"/>
      <c r="IZP79" s="2"/>
      <c r="IZQ79" s="2"/>
      <c r="IZR79" s="2"/>
      <c r="IZS79" s="2"/>
      <c r="IZT79" s="2"/>
      <c r="IZU79" s="2"/>
      <c r="IZV79" s="2"/>
      <c r="IZW79" s="2"/>
      <c r="IZX79" s="2"/>
      <c r="IZY79" s="2"/>
      <c r="IZZ79" s="2"/>
      <c r="JAA79" s="2"/>
      <c r="JAB79" s="2"/>
      <c r="JAC79" s="2"/>
      <c r="JAD79" s="2"/>
      <c r="JAE79" s="2"/>
      <c r="JAF79" s="2"/>
      <c r="JAG79" s="2"/>
      <c r="JAH79" s="2"/>
      <c r="JAI79" s="2"/>
      <c r="JAJ79" s="2"/>
      <c r="JAK79" s="2"/>
      <c r="JAL79" s="2"/>
      <c r="JAM79" s="2"/>
      <c r="JAN79" s="2"/>
      <c r="JAO79" s="2"/>
      <c r="JAP79" s="2"/>
      <c r="JAQ79" s="2"/>
      <c r="JAR79" s="2"/>
      <c r="JAS79" s="2"/>
      <c r="JAT79" s="2"/>
      <c r="JAU79" s="2"/>
      <c r="JAV79" s="2"/>
      <c r="JAW79" s="2"/>
      <c r="JAX79" s="2"/>
      <c r="JAY79" s="2"/>
      <c r="JAZ79" s="2"/>
      <c r="JBA79" s="2"/>
      <c r="JBB79" s="2"/>
      <c r="JBC79" s="2"/>
      <c r="JBD79" s="2"/>
      <c r="JBE79" s="2"/>
      <c r="JBF79" s="2"/>
      <c r="JBG79" s="2"/>
      <c r="JBH79" s="2"/>
      <c r="JBI79" s="2"/>
      <c r="JBJ79" s="2"/>
      <c r="JBK79" s="2"/>
      <c r="JBL79" s="2"/>
      <c r="JBM79" s="2"/>
      <c r="JBN79" s="2"/>
      <c r="JBO79" s="2"/>
      <c r="JBP79" s="2"/>
      <c r="JBQ79" s="2"/>
      <c r="JBR79" s="2"/>
      <c r="JBS79" s="2"/>
      <c r="JBT79" s="2"/>
      <c r="JBU79" s="2"/>
      <c r="JBV79" s="2"/>
      <c r="JBW79" s="2"/>
      <c r="JBX79" s="2"/>
      <c r="JBY79" s="2"/>
      <c r="JBZ79" s="2"/>
      <c r="JCA79" s="2"/>
      <c r="JCB79" s="2"/>
      <c r="JCC79" s="2"/>
      <c r="JCD79" s="2"/>
      <c r="JCE79" s="2"/>
      <c r="JCF79" s="2"/>
      <c r="JCG79" s="2"/>
      <c r="JCH79" s="2"/>
      <c r="JCI79" s="2"/>
      <c r="JCJ79" s="2"/>
      <c r="JCK79" s="2"/>
      <c r="JCL79" s="2"/>
      <c r="JCM79" s="2"/>
      <c r="JCN79" s="2"/>
      <c r="JCO79" s="2"/>
      <c r="JCP79" s="2"/>
      <c r="JCQ79" s="2"/>
      <c r="JCR79" s="2"/>
      <c r="JCS79" s="2"/>
      <c r="JCT79" s="2"/>
      <c r="JCU79" s="2"/>
      <c r="JCV79" s="2"/>
      <c r="JCW79" s="2"/>
      <c r="JCX79" s="2"/>
      <c r="JCY79" s="2"/>
      <c r="JCZ79" s="2"/>
      <c r="JDA79" s="2"/>
      <c r="JDB79" s="2"/>
      <c r="JDC79" s="2"/>
      <c r="JDD79" s="2"/>
      <c r="JDE79" s="2"/>
      <c r="JDF79" s="2"/>
      <c r="JDG79" s="2"/>
      <c r="JDH79" s="2"/>
      <c r="JDI79" s="2"/>
      <c r="JDJ79" s="2"/>
      <c r="JDK79" s="2"/>
      <c r="JDL79" s="2"/>
      <c r="JDM79" s="2"/>
      <c r="JDN79" s="2"/>
      <c r="JDO79" s="2"/>
      <c r="JDP79" s="2"/>
      <c r="JDQ79" s="2"/>
      <c r="JDR79" s="2"/>
      <c r="JDS79" s="2"/>
      <c r="JDT79" s="2"/>
      <c r="JDU79" s="2"/>
      <c r="JDV79" s="2"/>
      <c r="JDW79" s="2"/>
      <c r="JDX79" s="2"/>
      <c r="JDY79" s="2"/>
      <c r="JDZ79" s="2"/>
      <c r="JEA79" s="2"/>
      <c r="JEB79" s="2"/>
      <c r="JEC79" s="2"/>
      <c r="JED79" s="2"/>
      <c r="JEE79" s="2"/>
      <c r="JEF79" s="2"/>
      <c r="JEG79" s="2"/>
      <c r="JEH79" s="2"/>
      <c r="JEI79" s="2"/>
      <c r="JEJ79" s="2"/>
      <c r="JEK79" s="2"/>
      <c r="JEL79" s="2"/>
      <c r="JEM79" s="2"/>
      <c r="JEN79" s="2"/>
      <c r="JEO79" s="2"/>
      <c r="JEP79" s="2"/>
      <c r="JEQ79" s="2"/>
      <c r="JER79" s="2"/>
      <c r="JES79" s="2"/>
      <c r="JET79" s="2"/>
      <c r="JEU79" s="2"/>
      <c r="JEV79" s="2"/>
      <c r="JEW79" s="2"/>
      <c r="JEX79" s="2"/>
      <c r="JEY79" s="2"/>
      <c r="JEZ79" s="2"/>
      <c r="JFA79" s="2"/>
      <c r="JFB79" s="2"/>
      <c r="JFC79" s="2"/>
      <c r="JFD79" s="2"/>
      <c r="JFE79" s="2"/>
      <c r="JFF79" s="2"/>
      <c r="JFG79" s="2"/>
      <c r="JFH79" s="2"/>
      <c r="JFI79" s="2"/>
      <c r="JFJ79" s="2"/>
      <c r="JFK79" s="2"/>
      <c r="JFL79" s="2"/>
      <c r="JFM79" s="2"/>
      <c r="JFN79" s="2"/>
      <c r="JFO79" s="2"/>
      <c r="JFP79" s="2"/>
      <c r="JFQ79" s="2"/>
      <c r="JFR79" s="2"/>
      <c r="JFS79" s="2"/>
      <c r="JFT79" s="2"/>
      <c r="JFU79" s="2"/>
      <c r="JFV79" s="2"/>
      <c r="JFW79" s="2"/>
      <c r="JFX79" s="2"/>
      <c r="JFY79" s="2"/>
      <c r="JFZ79" s="2"/>
      <c r="JGA79" s="2"/>
      <c r="JGB79" s="2"/>
      <c r="JGC79" s="2"/>
      <c r="JGD79" s="2"/>
      <c r="JGE79" s="2"/>
      <c r="JGF79" s="2"/>
      <c r="JGG79" s="2"/>
      <c r="JGH79" s="2"/>
      <c r="JGI79" s="2"/>
      <c r="JGJ79" s="2"/>
      <c r="JGK79" s="2"/>
      <c r="JGL79" s="2"/>
      <c r="JGM79" s="2"/>
      <c r="JGN79" s="2"/>
      <c r="JGO79" s="2"/>
      <c r="JGP79" s="2"/>
      <c r="JGQ79" s="2"/>
      <c r="JGR79" s="2"/>
      <c r="JGS79" s="2"/>
      <c r="JGT79" s="2"/>
      <c r="JGU79" s="2"/>
      <c r="JGV79" s="2"/>
      <c r="JGW79" s="2"/>
      <c r="JGX79" s="2"/>
      <c r="JGY79" s="2"/>
      <c r="JGZ79" s="2"/>
      <c r="JHA79" s="2"/>
      <c r="JHB79" s="2"/>
      <c r="JHC79" s="2"/>
      <c r="JHD79" s="2"/>
      <c r="JHE79" s="2"/>
      <c r="JHF79" s="2"/>
      <c r="JHG79" s="2"/>
      <c r="JHH79" s="2"/>
      <c r="JHI79" s="2"/>
      <c r="JHJ79" s="2"/>
      <c r="JHK79" s="2"/>
      <c r="JHL79" s="2"/>
      <c r="JHM79" s="2"/>
      <c r="JHN79" s="2"/>
      <c r="JHO79" s="2"/>
      <c r="JHP79" s="2"/>
      <c r="JHQ79" s="2"/>
      <c r="JHR79" s="2"/>
      <c r="JHS79" s="2"/>
      <c r="JHT79" s="2"/>
      <c r="JHU79" s="2"/>
      <c r="JHV79" s="2"/>
      <c r="JHW79" s="2"/>
      <c r="JHX79" s="2"/>
      <c r="JHY79" s="2"/>
      <c r="JHZ79" s="2"/>
      <c r="JIA79" s="2"/>
      <c r="JIB79" s="2"/>
      <c r="JIC79" s="2"/>
      <c r="JID79" s="2"/>
      <c r="JIE79" s="2"/>
      <c r="JIF79" s="2"/>
      <c r="JIG79" s="2"/>
      <c r="JIH79" s="2"/>
      <c r="JII79" s="2"/>
      <c r="JIJ79" s="2"/>
      <c r="JIK79" s="2"/>
      <c r="JIL79" s="2"/>
      <c r="JIM79" s="2"/>
      <c r="JIN79" s="2"/>
      <c r="JIO79" s="2"/>
      <c r="JIP79" s="2"/>
      <c r="JIQ79" s="2"/>
      <c r="JIR79" s="2"/>
      <c r="JIS79" s="2"/>
      <c r="JIT79" s="2"/>
      <c r="JIU79" s="2"/>
      <c r="JIV79" s="2"/>
      <c r="JIW79" s="2"/>
      <c r="JIX79" s="2"/>
      <c r="JIY79" s="2"/>
      <c r="JIZ79" s="2"/>
      <c r="JJA79" s="2"/>
      <c r="JJB79" s="2"/>
      <c r="JJC79" s="2"/>
      <c r="JJD79" s="2"/>
      <c r="JJE79" s="2"/>
      <c r="JJF79" s="2"/>
      <c r="JJG79" s="2"/>
      <c r="JJH79" s="2"/>
      <c r="JJI79" s="2"/>
      <c r="JJJ79" s="2"/>
      <c r="JJK79" s="2"/>
      <c r="JJL79" s="2"/>
      <c r="JJM79" s="2"/>
      <c r="JJN79" s="2"/>
      <c r="JJO79" s="2"/>
      <c r="JJP79" s="2"/>
      <c r="JJQ79" s="2"/>
      <c r="JJR79" s="2"/>
      <c r="JJS79" s="2"/>
      <c r="JJT79" s="2"/>
      <c r="JJU79" s="2"/>
      <c r="JJV79" s="2"/>
      <c r="JJW79" s="2"/>
      <c r="JJX79" s="2"/>
      <c r="JJY79" s="2"/>
      <c r="JJZ79" s="2"/>
      <c r="JKA79" s="2"/>
      <c r="JKB79" s="2"/>
      <c r="JKC79" s="2"/>
      <c r="JKD79" s="2"/>
      <c r="JKE79" s="2"/>
      <c r="JKF79" s="2"/>
      <c r="JKG79" s="2"/>
      <c r="JKH79" s="2"/>
      <c r="JKI79" s="2"/>
      <c r="JKJ79" s="2"/>
      <c r="JKK79" s="2"/>
      <c r="JKL79" s="2"/>
      <c r="JKM79" s="2"/>
      <c r="JKN79" s="2"/>
      <c r="JKO79" s="2"/>
      <c r="JKP79" s="2"/>
      <c r="JKQ79" s="2"/>
      <c r="JKR79" s="2"/>
      <c r="JKS79" s="2"/>
      <c r="JKT79" s="2"/>
      <c r="JKU79" s="2"/>
      <c r="JKV79" s="2"/>
      <c r="JKW79" s="2"/>
      <c r="JKX79" s="2"/>
      <c r="JKY79" s="2"/>
      <c r="JKZ79" s="2"/>
      <c r="JLA79" s="2"/>
      <c r="JLB79" s="2"/>
      <c r="JLC79" s="2"/>
      <c r="JLD79" s="2"/>
      <c r="JLE79" s="2"/>
      <c r="JLF79" s="2"/>
      <c r="JLG79" s="2"/>
      <c r="JLH79" s="2"/>
      <c r="JLI79" s="2"/>
      <c r="JLJ79" s="2"/>
      <c r="JLK79" s="2"/>
      <c r="JLL79" s="2"/>
      <c r="JLM79" s="2"/>
      <c r="JLN79" s="2"/>
      <c r="JLO79" s="2"/>
      <c r="JLP79" s="2"/>
      <c r="JLQ79" s="2"/>
      <c r="JLR79" s="2"/>
      <c r="JLS79" s="2"/>
      <c r="JLT79" s="2"/>
      <c r="JLU79" s="2"/>
      <c r="JLV79" s="2"/>
      <c r="JLW79" s="2"/>
      <c r="JLX79" s="2"/>
      <c r="JLY79" s="2"/>
      <c r="JLZ79" s="2"/>
      <c r="JMA79" s="2"/>
      <c r="JMB79" s="2"/>
      <c r="JMC79" s="2"/>
      <c r="JMD79" s="2"/>
      <c r="JME79" s="2"/>
      <c r="JMF79" s="2"/>
      <c r="JMG79" s="2"/>
      <c r="JMH79" s="2"/>
      <c r="JMI79" s="2"/>
      <c r="JMJ79" s="2"/>
      <c r="JMK79" s="2"/>
      <c r="JML79" s="2"/>
      <c r="JMM79" s="2"/>
      <c r="JMN79" s="2"/>
      <c r="JMO79" s="2"/>
      <c r="JMP79" s="2"/>
      <c r="JMQ79" s="2"/>
      <c r="JMR79" s="2"/>
      <c r="JMS79" s="2"/>
      <c r="JMT79" s="2"/>
      <c r="JMU79" s="2"/>
      <c r="JMV79" s="2"/>
      <c r="JMW79" s="2"/>
      <c r="JMX79" s="2"/>
      <c r="JMY79" s="2"/>
      <c r="JMZ79" s="2"/>
      <c r="JNA79" s="2"/>
      <c r="JNB79" s="2"/>
      <c r="JNC79" s="2"/>
      <c r="JND79" s="2"/>
      <c r="JNE79" s="2"/>
      <c r="JNF79" s="2"/>
      <c r="JNG79" s="2"/>
      <c r="JNH79" s="2"/>
      <c r="JNI79" s="2"/>
      <c r="JNJ79" s="2"/>
      <c r="JNK79" s="2"/>
      <c r="JNL79" s="2"/>
      <c r="JNM79" s="2"/>
      <c r="JNN79" s="2"/>
      <c r="JNO79" s="2"/>
      <c r="JNP79" s="2"/>
      <c r="JNQ79" s="2"/>
      <c r="JNR79" s="2"/>
      <c r="JNS79" s="2"/>
      <c r="JNT79" s="2"/>
      <c r="JNU79" s="2"/>
      <c r="JNV79" s="2"/>
      <c r="JNW79" s="2"/>
      <c r="JNX79" s="2"/>
      <c r="JNY79" s="2"/>
      <c r="JNZ79" s="2"/>
      <c r="JOA79" s="2"/>
      <c r="JOB79" s="2"/>
      <c r="JOC79" s="2"/>
      <c r="JOD79" s="2"/>
      <c r="JOE79" s="2"/>
      <c r="JOF79" s="2"/>
      <c r="JOG79" s="2"/>
      <c r="JOH79" s="2"/>
      <c r="JOI79" s="2"/>
      <c r="JOJ79" s="2"/>
      <c r="JOK79" s="2"/>
      <c r="JOL79" s="2"/>
      <c r="JOM79" s="2"/>
      <c r="JON79" s="2"/>
      <c r="JOO79" s="2"/>
      <c r="JOP79" s="2"/>
      <c r="JOQ79" s="2"/>
      <c r="JOR79" s="2"/>
      <c r="JOS79" s="2"/>
      <c r="JOT79" s="2"/>
      <c r="JOU79" s="2"/>
      <c r="JOV79" s="2"/>
      <c r="JOW79" s="2"/>
      <c r="JOX79" s="2"/>
      <c r="JOY79" s="2"/>
      <c r="JOZ79" s="2"/>
      <c r="JPA79" s="2"/>
      <c r="JPB79" s="2"/>
      <c r="JPC79" s="2"/>
      <c r="JPD79" s="2"/>
      <c r="JPE79" s="2"/>
      <c r="JPF79" s="2"/>
      <c r="JPG79" s="2"/>
      <c r="JPH79" s="2"/>
      <c r="JPI79" s="2"/>
      <c r="JPJ79" s="2"/>
      <c r="JPK79" s="2"/>
      <c r="JPL79" s="2"/>
      <c r="JPM79" s="2"/>
      <c r="JPN79" s="2"/>
      <c r="JPO79" s="2"/>
      <c r="JPP79" s="2"/>
      <c r="JPQ79" s="2"/>
      <c r="JPR79" s="2"/>
      <c r="JPS79" s="2"/>
      <c r="JPT79" s="2"/>
      <c r="JPU79" s="2"/>
      <c r="JPV79" s="2"/>
      <c r="JPW79" s="2"/>
      <c r="JPX79" s="2"/>
      <c r="JPY79" s="2"/>
      <c r="JPZ79" s="2"/>
      <c r="JQA79" s="2"/>
      <c r="JQB79" s="2"/>
      <c r="JQC79" s="2"/>
      <c r="JQD79" s="2"/>
      <c r="JQE79" s="2"/>
      <c r="JQF79" s="2"/>
      <c r="JQG79" s="2"/>
      <c r="JQH79" s="2"/>
      <c r="JQI79" s="2"/>
      <c r="JQJ79" s="2"/>
      <c r="JQK79" s="2"/>
      <c r="JQL79" s="2"/>
      <c r="JQM79" s="2"/>
      <c r="JQN79" s="2"/>
      <c r="JQO79" s="2"/>
      <c r="JQP79" s="2"/>
      <c r="JQQ79" s="2"/>
      <c r="JQR79" s="2"/>
      <c r="JQS79" s="2"/>
      <c r="JQT79" s="2"/>
      <c r="JQU79" s="2"/>
      <c r="JQV79" s="2"/>
      <c r="JQW79" s="2"/>
      <c r="JQX79" s="2"/>
      <c r="JQY79" s="2"/>
      <c r="JQZ79" s="2"/>
      <c r="JRA79" s="2"/>
      <c r="JRB79" s="2"/>
      <c r="JRC79" s="2"/>
      <c r="JRD79" s="2"/>
      <c r="JRE79" s="2"/>
      <c r="JRF79" s="2"/>
      <c r="JRG79" s="2"/>
      <c r="JRH79" s="2"/>
      <c r="JRI79" s="2"/>
      <c r="JRJ79" s="2"/>
      <c r="JRK79" s="2"/>
      <c r="JRL79" s="2"/>
      <c r="JRM79" s="2"/>
      <c r="JRN79" s="2"/>
      <c r="JRO79" s="2"/>
      <c r="JRP79" s="2"/>
      <c r="JRQ79" s="2"/>
      <c r="JRR79" s="2"/>
      <c r="JRS79" s="2"/>
      <c r="JRT79" s="2"/>
      <c r="JRU79" s="2"/>
      <c r="JRV79" s="2"/>
      <c r="JRW79" s="2"/>
      <c r="JRX79" s="2"/>
      <c r="JRY79" s="2"/>
      <c r="JRZ79" s="2"/>
      <c r="JSA79" s="2"/>
      <c r="JSB79" s="2"/>
      <c r="JSC79" s="2"/>
      <c r="JSD79" s="2"/>
      <c r="JSE79" s="2"/>
      <c r="JSF79" s="2"/>
      <c r="JSG79" s="2"/>
      <c r="JSH79" s="2"/>
      <c r="JSI79" s="2"/>
      <c r="JSJ79" s="2"/>
      <c r="JSK79" s="2"/>
      <c r="JSL79" s="2"/>
      <c r="JSM79" s="2"/>
      <c r="JSN79" s="2"/>
      <c r="JSO79" s="2"/>
      <c r="JSP79" s="2"/>
      <c r="JSQ79" s="2"/>
      <c r="JSR79" s="2"/>
      <c r="JSS79" s="2"/>
      <c r="JST79" s="2"/>
      <c r="JSU79" s="2"/>
      <c r="JSV79" s="2"/>
      <c r="JSW79" s="2"/>
      <c r="JSX79" s="2"/>
      <c r="JSY79" s="2"/>
      <c r="JSZ79" s="2"/>
      <c r="JTA79" s="2"/>
      <c r="JTB79" s="2"/>
      <c r="JTC79" s="2"/>
      <c r="JTD79" s="2"/>
      <c r="JTE79" s="2"/>
      <c r="JTF79" s="2"/>
      <c r="JTG79" s="2"/>
      <c r="JTH79" s="2"/>
      <c r="JTI79" s="2"/>
      <c r="JTJ79" s="2"/>
      <c r="JTK79" s="2"/>
      <c r="JTL79" s="2"/>
      <c r="JTM79" s="2"/>
      <c r="JTN79" s="2"/>
      <c r="JTO79" s="2"/>
      <c r="JTP79" s="2"/>
      <c r="JTQ79" s="2"/>
      <c r="JTR79" s="2"/>
      <c r="JTS79" s="2"/>
      <c r="JTT79" s="2"/>
      <c r="JTU79" s="2"/>
      <c r="JTV79" s="2"/>
      <c r="JTW79" s="2"/>
      <c r="JTX79" s="2"/>
      <c r="JTY79" s="2"/>
      <c r="JTZ79" s="2"/>
      <c r="JUA79" s="2"/>
      <c r="JUB79" s="2"/>
      <c r="JUC79" s="2"/>
      <c r="JUD79" s="2"/>
      <c r="JUE79" s="2"/>
      <c r="JUF79" s="2"/>
      <c r="JUG79" s="2"/>
      <c r="JUH79" s="2"/>
      <c r="JUI79" s="2"/>
      <c r="JUJ79" s="2"/>
      <c r="JUK79" s="2"/>
      <c r="JUL79" s="2"/>
      <c r="JUM79" s="2"/>
      <c r="JUN79" s="2"/>
      <c r="JUO79" s="2"/>
      <c r="JUP79" s="2"/>
      <c r="JUQ79" s="2"/>
      <c r="JUR79" s="2"/>
      <c r="JUS79" s="2"/>
      <c r="JUT79" s="2"/>
      <c r="JUU79" s="2"/>
      <c r="JUV79" s="2"/>
      <c r="JUW79" s="2"/>
      <c r="JUX79" s="2"/>
      <c r="JUY79" s="2"/>
      <c r="JUZ79" s="2"/>
      <c r="JVA79" s="2"/>
      <c r="JVB79" s="2"/>
      <c r="JVC79" s="2"/>
      <c r="JVD79" s="2"/>
      <c r="JVE79" s="2"/>
      <c r="JVF79" s="2"/>
      <c r="JVG79" s="2"/>
      <c r="JVH79" s="2"/>
      <c r="JVI79" s="2"/>
      <c r="JVJ79" s="2"/>
      <c r="JVK79" s="2"/>
      <c r="JVL79" s="2"/>
      <c r="JVM79" s="2"/>
      <c r="JVN79" s="2"/>
      <c r="JVO79" s="2"/>
      <c r="JVP79" s="2"/>
      <c r="JVQ79" s="2"/>
      <c r="JVR79" s="2"/>
      <c r="JVS79" s="2"/>
      <c r="JVT79" s="2"/>
      <c r="JVU79" s="2"/>
      <c r="JVV79" s="2"/>
      <c r="JVW79" s="2"/>
      <c r="JVX79" s="2"/>
      <c r="JVY79" s="2"/>
      <c r="JVZ79" s="2"/>
      <c r="JWA79" s="2"/>
      <c r="JWB79" s="2"/>
      <c r="JWC79" s="2"/>
      <c r="JWD79" s="2"/>
      <c r="JWE79" s="2"/>
      <c r="JWF79" s="2"/>
      <c r="JWG79" s="2"/>
      <c r="JWH79" s="2"/>
      <c r="JWI79" s="2"/>
      <c r="JWJ79" s="2"/>
      <c r="JWK79" s="2"/>
      <c r="JWL79" s="2"/>
      <c r="JWM79" s="2"/>
      <c r="JWN79" s="2"/>
      <c r="JWO79" s="2"/>
      <c r="JWP79" s="2"/>
      <c r="JWQ79" s="2"/>
      <c r="JWR79" s="2"/>
      <c r="JWS79" s="2"/>
      <c r="JWT79" s="2"/>
      <c r="JWU79" s="2"/>
      <c r="JWV79" s="2"/>
      <c r="JWW79" s="2"/>
      <c r="JWX79" s="2"/>
      <c r="JWY79" s="2"/>
      <c r="JWZ79" s="2"/>
      <c r="JXA79" s="2"/>
      <c r="JXB79" s="2"/>
      <c r="JXC79" s="2"/>
      <c r="JXD79" s="2"/>
      <c r="JXE79" s="2"/>
      <c r="JXF79" s="2"/>
      <c r="JXG79" s="2"/>
      <c r="JXH79" s="2"/>
      <c r="JXI79" s="2"/>
      <c r="JXJ79" s="2"/>
      <c r="JXK79" s="2"/>
      <c r="JXL79" s="2"/>
      <c r="JXM79" s="2"/>
      <c r="JXN79" s="2"/>
      <c r="JXO79" s="2"/>
      <c r="JXP79" s="2"/>
      <c r="JXQ79" s="2"/>
      <c r="JXR79" s="2"/>
      <c r="JXS79" s="2"/>
      <c r="JXT79" s="2"/>
      <c r="JXU79" s="2"/>
      <c r="JXV79" s="2"/>
      <c r="JXW79" s="2"/>
      <c r="JXX79" s="2"/>
      <c r="JXY79" s="2"/>
      <c r="JXZ79" s="2"/>
      <c r="JYA79" s="2"/>
      <c r="JYB79" s="2"/>
      <c r="JYC79" s="2"/>
      <c r="JYD79" s="2"/>
      <c r="JYE79" s="2"/>
      <c r="JYF79" s="2"/>
      <c r="JYG79" s="2"/>
      <c r="JYH79" s="2"/>
      <c r="JYI79" s="2"/>
      <c r="JYJ79" s="2"/>
      <c r="JYK79" s="2"/>
      <c r="JYL79" s="2"/>
      <c r="JYM79" s="2"/>
      <c r="JYN79" s="2"/>
      <c r="JYO79" s="2"/>
      <c r="JYP79" s="2"/>
      <c r="JYQ79" s="2"/>
      <c r="JYR79" s="2"/>
      <c r="JYS79" s="2"/>
      <c r="JYT79" s="2"/>
      <c r="JYU79" s="2"/>
      <c r="JYV79" s="2"/>
      <c r="JYW79" s="2"/>
      <c r="JYX79" s="2"/>
      <c r="JYY79" s="2"/>
      <c r="JYZ79" s="2"/>
      <c r="JZA79" s="2"/>
      <c r="JZB79" s="2"/>
      <c r="JZC79" s="2"/>
      <c r="JZD79" s="2"/>
      <c r="JZE79" s="2"/>
      <c r="JZF79" s="2"/>
      <c r="JZG79" s="2"/>
      <c r="JZH79" s="2"/>
      <c r="JZI79" s="2"/>
      <c r="JZJ79" s="2"/>
      <c r="JZK79" s="2"/>
      <c r="JZL79" s="2"/>
      <c r="JZM79" s="2"/>
      <c r="JZN79" s="2"/>
      <c r="JZO79" s="2"/>
      <c r="JZP79" s="2"/>
      <c r="JZQ79" s="2"/>
      <c r="JZR79" s="2"/>
      <c r="JZS79" s="2"/>
      <c r="JZT79" s="2"/>
      <c r="JZU79" s="2"/>
      <c r="JZV79" s="2"/>
      <c r="JZW79" s="2"/>
      <c r="JZX79" s="2"/>
      <c r="JZY79" s="2"/>
      <c r="JZZ79" s="2"/>
      <c r="KAA79" s="2"/>
      <c r="KAB79" s="2"/>
      <c r="KAC79" s="2"/>
      <c r="KAD79" s="2"/>
      <c r="KAE79" s="2"/>
      <c r="KAF79" s="2"/>
      <c r="KAG79" s="2"/>
      <c r="KAH79" s="2"/>
      <c r="KAI79" s="2"/>
      <c r="KAJ79" s="2"/>
      <c r="KAK79" s="2"/>
      <c r="KAL79" s="2"/>
      <c r="KAM79" s="2"/>
      <c r="KAN79" s="2"/>
      <c r="KAO79" s="2"/>
      <c r="KAP79" s="2"/>
      <c r="KAQ79" s="2"/>
      <c r="KAR79" s="2"/>
      <c r="KAS79" s="2"/>
      <c r="KAT79" s="2"/>
      <c r="KAU79" s="2"/>
      <c r="KAV79" s="2"/>
      <c r="KAW79" s="2"/>
      <c r="KAX79" s="2"/>
      <c r="KAY79" s="2"/>
      <c r="KAZ79" s="2"/>
      <c r="KBA79" s="2"/>
      <c r="KBB79" s="2"/>
      <c r="KBC79" s="2"/>
      <c r="KBD79" s="2"/>
      <c r="KBE79" s="2"/>
      <c r="KBF79" s="2"/>
      <c r="KBG79" s="2"/>
      <c r="KBH79" s="2"/>
      <c r="KBI79" s="2"/>
      <c r="KBJ79" s="2"/>
      <c r="KBK79" s="2"/>
      <c r="KBL79" s="2"/>
      <c r="KBM79" s="2"/>
      <c r="KBN79" s="2"/>
      <c r="KBO79" s="2"/>
      <c r="KBP79" s="2"/>
      <c r="KBQ79" s="2"/>
      <c r="KBR79" s="2"/>
      <c r="KBS79" s="2"/>
      <c r="KBT79" s="2"/>
      <c r="KBU79" s="2"/>
      <c r="KBV79" s="2"/>
      <c r="KBW79" s="2"/>
      <c r="KBX79" s="2"/>
      <c r="KBY79" s="2"/>
      <c r="KBZ79" s="2"/>
      <c r="KCA79" s="2"/>
      <c r="KCB79" s="2"/>
      <c r="KCC79" s="2"/>
      <c r="KCD79" s="2"/>
      <c r="KCE79" s="2"/>
      <c r="KCF79" s="2"/>
      <c r="KCG79" s="2"/>
      <c r="KCH79" s="2"/>
      <c r="KCI79" s="2"/>
      <c r="KCJ79" s="2"/>
      <c r="KCK79" s="2"/>
      <c r="KCL79" s="2"/>
      <c r="KCM79" s="2"/>
      <c r="KCN79" s="2"/>
      <c r="KCO79" s="2"/>
      <c r="KCP79" s="2"/>
      <c r="KCQ79" s="2"/>
      <c r="KCR79" s="2"/>
      <c r="KCS79" s="2"/>
      <c r="KCT79" s="2"/>
      <c r="KCU79" s="2"/>
      <c r="KCV79" s="2"/>
      <c r="KCW79" s="2"/>
      <c r="KCX79" s="2"/>
      <c r="KCY79" s="2"/>
      <c r="KCZ79" s="2"/>
      <c r="KDA79" s="2"/>
      <c r="KDB79" s="2"/>
      <c r="KDC79" s="2"/>
      <c r="KDD79" s="2"/>
      <c r="KDE79" s="2"/>
      <c r="KDF79" s="2"/>
      <c r="KDG79" s="2"/>
      <c r="KDH79" s="2"/>
      <c r="KDI79" s="2"/>
      <c r="KDJ79" s="2"/>
      <c r="KDK79" s="2"/>
      <c r="KDL79" s="2"/>
      <c r="KDM79" s="2"/>
      <c r="KDN79" s="2"/>
      <c r="KDO79" s="2"/>
      <c r="KDP79" s="2"/>
      <c r="KDQ79" s="2"/>
      <c r="KDR79" s="2"/>
      <c r="KDS79" s="2"/>
      <c r="KDT79" s="2"/>
      <c r="KDU79" s="2"/>
      <c r="KDV79" s="2"/>
      <c r="KDW79" s="2"/>
      <c r="KDX79" s="2"/>
      <c r="KDY79" s="2"/>
      <c r="KDZ79" s="2"/>
      <c r="KEA79" s="2"/>
      <c r="KEB79" s="2"/>
      <c r="KEC79" s="2"/>
      <c r="KED79" s="2"/>
      <c r="KEE79" s="2"/>
      <c r="KEF79" s="2"/>
      <c r="KEG79" s="2"/>
      <c r="KEH79" s="2"/>
      <c r="KEI79" s="2"/>
      <c r="KEJ79" s="2"/>
      <c r="KEK79" s="2"/>
      <c r="KEL79" s="2"/>
      <c r="KEM79" s="2"/>
      <c r="KEN79" s="2"/>
      <c r="KEO79" s="2"/>
      <c r="KEP79" s="2"/>
      <c r="KEQ79" s="2"/>
      <c r="KER79" s="2"/>
      <c r="KES79" s="2"/>
      <c r="KET79" s="2"/>
      <c r="KEU79" s="2"/>
      <c r="KEV79" s="2"/>
      <c r="KEW79" s="2"/>
      <c r="KEX79" s="2"/>
      <c r="KEY79" s="2"/>
      <c r="KEZ79" s="2"/>
      <c r="KFA79" s="2"/>
      <c r="KFB79" s="2"/>
      <c r="KFC79" s="2"/>
      <c r="KFD79" s="2"/>
      <c r="KFE79" s="2"/>
      <c r="KFF79" s="2"/>
      <c r="KFG79" s="2"/>
      <c r="KFH79" s="2"/>
      <c r="KFI79" s="2"/>
      <c r="KFJ79" s="2"/>
      <c r="KFK79" s="2"/>
      <c r="KFL79" s="2"/>
      <c r="KFM79" s="2"/>
      <c r="KFN79" s="2"/>
      <c r="KFO79" s="2"/>
      <c r="KFP79" s="2"/>
      <c r="KFQ79" s="2"/>
      <c r="KFR79" s="2"/>
      <c r="KFS79" s="2"/>
      <c r="KFT79" s="2"/>
      <c r="KFU79" s="2"/>
      <c r="KFV79" s="2"/>
      <c r="KFW79" s="2"/>
      <c r="KFX79" s="2"/>
      <c r="KFY79" s="2"/>
      <c r="KFZ79" s="2"/>
      <c r="KGA79" s="2"/>
      <c r="KGB79" s="2"/>
      <c r="KGC79" s="2"/>
      <c r="KGD79" s="2"/>
      <c r="KGE79" s="2"/>
      <c r="KGF79" s="2"/>
      <c r="KGG79" s="2"/>
      <c r="KGH79" s="2"/>
      <c r="KGI79" s="2"/>
      <c r="KGJ79" s="2"/>
      <c r="KGK79" s="2"/>
      <c r="KGL79" s="2"/>
      <c r="KGM79" s="2"/>
      <c r="KGN79" s="2"/>
      <c r="KGO79" s="2"/>
      <c r="KGP79" s="2"/>
      <c r="KGQ79" s="2"/>
      <c r="KGR79" s="2"/>
      <c r="KGS79" s="2"/>
      <c r="KGT79" s="2"/>
      <c r="KGU79" s="2"/>
      <c r="KGV79" s="2"/>
      <c r="KGW79" s="2"/>
      <c r="KGX79" s="2"/>
      <c r="KGY79" s="2"/>
      <c r="KGZ79" s="2"/>
      <c r="KHA79" s="2"/>
      <c r="KHB79" s="2"/>
      <c r="KHC79" s="2"/>
      <c r="KHD79" s="2"/>
      <c r="KHE79" s="2"/>
      <c r="KHF79" s="2"/>
      <c r="KHG79" s="2"/>
      <c r="KHH79" s="2"/>
      <c r="KHI79" s="2"/>
      <c r="KHJ79" s="2"/>
      <c r="KHK79" s="2"/>
      <c r="KHL79" s="2"/>
      <c r="KHM79" s="2"/>
      <c r="KHN79" s="2"/>
      <c r="KHO79" s="2"/>
      <c r="KHP79" s="2"/>
      <c r="KHQ79" s="2"/>
      <c r="KHR79" s="2"/>
      <c r="KHS79" s="2"/>
      <c r="KHT79" s="2"/>
      <c r="KHU79" s="2"/>
      <c r="KHV79" s="2"/>
      <c r="KHW79" s="2"/>
      <c r="KHX79" s="2"/>
      <c r="KHY79" s="2"/>
      <c r="KHZ79" s="2"/>
      <c r="KIA79" s="2"/>
      <c r="KIB79" s="2"/>
      <c r="KIC79" s="2"/>
      <c r="KID79" s="2"/>
      <c r="KIE79" s="2"/>
      <c r="KIF79" s="2"/>
      <c r="KIG79" s="2"/>
      <c r="KIH79" s="2"/>
      <c r="KII79" s="2"/>
      <c r="KIJ79" s="2"/>
      <c r="KIK79" s="2"/>
      <c r="KIL79" s="2"/>
      <c r="KIM79" s="2"/>
      <c r="KIN79" s="2"/>
      <c r="KIO79" s="2"/>
      <c r="KIP79" s="2"/>
      <c r="KIQ79" s="2"/>
      <c r="KIR79" s="2"/>
      <c r="KIS79" s="2"/>
      <c r="KIT79" s="2"/>
      <c r="KIU79" s="2"/>
      <c r="KIV79" s="2"/>
      <c r="KIW79" s="2"/>
      <c r="KIX79" s="2"/>
      <c r="KIY79" s="2"/>
      <c r="KIZ79" s="2"/>
      <c r="KJA79" s="2"/>
      <c r="KJB79" s="2"/>
      <c r="KJC79" s="2"/>
      <c r="KJD79" s="2"/>
      <c r="KJE79" s="2"/>
      <c r="KJF79" s="2"/>
      <c r="KJG79" s="2"/>
      <c r="KJH79" s="2"/>
      <c r="KJI79" s="2"/>
      <c r="KJJ79" s="2"/>
      <c r="KJK79" s="2"/>
      <c r="KJL79" s="2"/>
      <c r="KJM79" s="2"/>
      <c r="KJN79" s="2"/>
      <c r="KJO79" s="2"/>
      <c r="KJP79" s="2"/>
      <c r="KJQ79" s="2"/>
      <c r="KJR79" s="2"/>
      <c r="KJS79" s="2"/>
      <c r="KJT79" s="2"/>
      <c r="KJU79" s="2"/>
      <c r="KJV79" s="2"/>
      <c r="KJW79" s="2"/>
      <c r="KJX79" s="2"/>
      <c r="KJY79" s="2"/>
      <c r="KJZ79" s="2"/>
      <c r="KKA79" s="2"/>
      <c r="KKB79" s="2"/>
      <c r="KKC79" s="2"/>
      <c r="KKD79" s="2"/>
      <c r="KKE79" s="2"/>
      <c r="KKF79" s="2"/>
      <c r="KKG79" s="2"/>
      <c r="KKH79" s="2"/>
      <c r="KKI79" s="2"/>
      <c r="KKJ79" s="2"/>
      <c r="KKK79" s="2"/>
      <c r="KKL79" s="2"/>
      <c r="KKM79" s="2"/>
      <c r="KKN79" s="2"/>
      <c r="KKO79" s="2"/>
      <c r="KKP79" s="2"/>
      <c r="KKQ79" s="2"/>
      <c r="KKR79" s="2"/>
      <c r="KKS79" s="2"/>
      <c r="KKT79" s="2"/>
      <c r="KKU79" s="2"/>
      <c r="KKV79" s="2"/>
      <c r="KKW79" s="2"/>
      <c r="KKX79" s="2"/>
      <c r="KKY79" s="2"/>
      <c r="KKZ79" s="2"/>
      <c r="KLA79" s="2"/>
      <c r="KLB79" s="2"/>
      <c r="KLC79" s="2"/>
      <c r="KLD79" s="2"/>
      <c r="KLE79" s="2"/>
      <c r="KLF79" s="2"/>
      <c r="KLG79" s="2"/>
      <c r="KLH79" s="2"/>
      <c r="KLI79" s="2"/>
      <c r="KLJ79" s="2"/>
      <c r="KLK79" s="2"/>
      <c r="KLL79" s="2"/>
      <c r="KLM79" s="2"/>
      <c r="KLN79" s="2"/>
      <c r="KLO79" s="2"/>
      <c r="KLP79" s="2"/>
      <c r="KLQ79" s="2"/>
      <c r="KLR79" s="2"/>
      <c r="KLS79" s="2"/>
      <c r="KLT79" s="2"/>
      <c r="KLU79" s="2"/>
      <c r="KLV79" s="2"/>
      <c r="KLW79" s="2"/>
      <c r="KLX79" s="2"/>
      <c r="KLY79" s="2"/>
      <c r="KLZ79" s="2"/>
      <c r="KMA79" s="2"/>
      <c r="KMB79" s="2"/>
      <c r="KMC79" s="2"/>
      <c r="KMD79" s="2"/>
      <c r="KME79" s="2"/>
      <c r="KMF79" s="2"/>
      <c r="KMG79" s="2"/>
      <c r="KMH79" s="2"/>
      <c r="KMI79" s="2"/>
      <c r="KMJ79" s="2"/>
      <c r="KMK79" s="2"/>
      <c r="KML79" s="2"/>
      <c r="KMM79" s="2"/>
      <c r="KMN79" s="2"/>
      <c r="KMO79" s="2"/>
      <c r="KMP79" s="2"/>
      <c r="KMQ79" s="2"/>
      <c r="KMR79" s="2"/>
      <c r="KMS79" s="2"/>
      <c r="KMT79" s="2"/>
      <c r="KMU79" s="2"/>
      <c r="KMV79" s="2"/>
      <c r="KMW79" s="2"/>
      <c r="KMX79" s="2"/>
      <c r="KMY79" s="2"/>
      <c r="KMZ79" s="2"/>
      <c r="KNA79" s="2"/>
      <c r="KNB79" s="2"/>
      <c r="KNC79" s="2"/>
      <c r="KND79" s="2"/>
      <c r="KNE79" s="2"/>
      <c r="KNF79" s="2"/>
      <c r="KNG79" s="2"/>
      <c r="KNH79" s="2"/>
      <c r="KNI79" s="2"/>
      <c r="KNJ79" s="2"/>
      <c r="KNK79" s="2"/>
      <c r="KNL79" s="2"/>
      <c r="KNM79" s="2"/>
      <c r="KNN79" s="2"/>
      <c r="KNO79" s="2"/>
      <c r="KNP79" s="2"/>
      <c r="KNQ79" s="2"/>
      <c r="KNR79" s="2"/>
      <c r="KNS79" s="2"/>
      <c r="KNT79" s="2"/>
      <c r="KNU79" s="2"/>
      <c r="KNV79" s="2"/>
      <c r="KNW79" s="2"/>
      <c r="KNX79" s="2"/>
      <c r="KNY79" s="2"/>
      <c r="KNZ79" s="2"/>
      <c r="KOA79" s="2"/>
      <c r="KOB79" s="2"/>
      <c r="KOC79" s="2"/>
      <c r="KOD79" s="2"/>
      <c r="KOE79" s="2"/>
      <c r="KOF79" s="2"/>
      <c r="KOG79" s="2"/>
      <c r="KOH79" s="2"/>
      <c r="KOI79" s="2"/>
      <c r="KOJ79" s="2"/>
      <c r="KOK79" s="2"/>
      <c r="KOL79" s="2"/>
      <c r="KOM79" s="2"/>
      <c r="KON79" s="2"/>
      <c r="KOO79" s="2"/>
      <c r="KOP79" s="2"/>
      <c r="KOQ79" s="2"/>
      <c r="KOR79" s="2"/>
      <c r="KOS79" s="2"/>
      <c r="KOT79" s="2"/>
      <c r="KOU79" s="2"/>
      <c r="KOV79" s="2"/>
      <c r="KOW79" s="2"/>
      <c r="KOX79" s="2"/>
      <c r="KOY79" s="2"/>
      <c r="KOZ79" s="2"/>
      <c r="KPA79" s="2"/>
      <c r="KPB79" s="2"/>
      <c r="KPC79" s="2"/>
      <c r="KPD79" s="2"/>
      <c r="KPE79" s="2"/>
      <c r="KPF79" s="2"/>
      <c r="KPG79" s="2"/>
      <c r="KPH79" s="2"/>
      <c r="KPI79" s="2"/>
      <c r="KPJ79" s="2"/>
      <c r="KPK79" s="2"/>
      <c r="KPL79" s="2"/>
      <c r="KPM79" s="2"/>
      <c r="KPN79" s="2"/>
      <c r="KPO79" s="2"/>
      <c r="KPP79" s="2"/>
      <c r="KPQ79" s="2"/>
      <c r="KPR79" s="2"/>
      <c r="KPS79" s="2"/>
      <c r="KPT79" s="2"/>
      <c r="KPU79" s="2"/>
      <c r="KPV79" s="2"/>
      <c r="KPW79" s="2"/>
      <c r="KPX79" s="2"/>
      <c r="KPY79" s="2"/>
      <c r="KPZ79" s="2"/>
      <c r="KQA79" s="2"/>
      <c r="KQB79" s="2"/>
      <c r="KQC79" s="2"/>
      <c r="KQD79" s="2"/>
      <c r="KQE79" s="2"/>
      <c r="KQF79" s="2"/>
      <c r="KQG79" s="2"/>
      <c r="KQH79" s="2"/>
      <c r="KQI79" s="2"/>
      <c r="KQJ79" s="2"/>
      <c r="KQK79" s="2"/>
      <c r="KQL79" s="2"/>
      <c r="KQM79" s="2"/>
      <c r="KQN79" s="2"/>
      <c r="KQO79" s="2"/>
      <c r="KQP79" s="2"/>
      <c r="KQQ79" s="2"/>
      <c r="KQR79" s="2"/>
      <c r="KQS79" s="2"/>
      <c r="KQT79" s="2"/>
      <c r="KQU79" s="2"/>
      <c r="KQV79" s="2"/>
      <c r="KQW79" s="2"/>
      <c r="KQX79" s="2"/>
      <c r="KQY79" s="2"/>
      <c r="KQZ79" s="2"/>
      <c r="KRA79" s="2"/>
      <c r="KRB79" s="2"/>
      <c r="KRC79" s="2"/>
      <c r="KRD79" s="2"/>
      <c r="KRE79" s="2"/>
      <c r="KRF79" s="2"/>
      <c r="KRG79" s="2"/>
      <c r="KRH79" s="2"/>
      <c r="KRI79" s="2"/>
      <c r="KRJ79" s="2"/>
      <c r="KRK79" s="2"/>
      <c r="KRL79" s="2"/>
      <c r="KRM79" s="2"/>
      <c r="KRN79" s="2"/>
      <c r="KRO79" s="2"/>
      <c r="KRP79" s="2"/>
      <c r="KRQ79" s="2"/>
      <c r="KRR79" s="2"/>
      <c r="KRS79" s="2"/>
      <c r="KRT79" s="2"/>
      <c r="KRU79" s="2"/>
      <c r="KRV79" s="2"/>
      <c r="KRW79" s="2"/>
      <c r="KRX79" s="2"/>
      <c r="KRY79" s="2"/>
      <c r="KRZ79" s="2"/>
      <c r="KSA79" s="2"/>
      <c r="KSB79" s="2"/>
      <c r="KSC79" s="2"/>
      <c r="KSD79" s="2"/>
      <c r="KSE79" s="2"/>
      <c r="KSF79" s="2"/>
      <c r="KSG79" s="2"/>
      <c r="KSH79" s="2"/>
      <c r="KSI79" s="2"/>
      <c r="KSJ79" s="2"/>
      <c r="KSK79" s="2"/>
      <c r="KSL79" s="2"/>
      <c r="KSM79" s="2"/>
      <c r="KSN79" s="2"/>
      <c r="KSO79" s="2"/>
      <c r="KSP79" s="2"/>
      <c r="KSQ79" s="2"/>
      <c r="KSR79" s="2"/>
      <c r="KSS79" s="2"/>
      <c r="KST79" s="2"/>
      <c r="KSU79" s="2"/>
      <c r="KSV79" s="2"/>
      <c r="KSW79" s="2"/>
      <c r="KSX79" s="2"/>
      <c r="KSY79" s="2"/>
      <c r="KSZ79" s="2"/>
      <c r="KTA79" s="2"/>
      <c r="KTB79" s="2"/>
      <c r="KTC79" s="2"/>
      <c r="KTD79" s="2"/>
      <c r="KTE79" s="2"/>
      <c r="KTF79" s="2"/>
      <c r="KTG79" s="2"/>
      <c r="KTH79" s="2"/>
      <c r="KTI79" s="2"/>
      <c r="KTJ79" s="2"/>
      <c r="KTK79" s="2"/>
      <c r="KTL79" s="2"/>
      <c r="KTM79" s="2"/>
      <c r="KTN79" s="2"/>
      <c r="KTO79" s="2"/>
      <c r="KTP79" s="2"/>
      <c r="KTQ79" s="2"/>
      <c r="KTR79" s="2"/>
      <c r="KTS79" s="2"/>
      <c r="KTT79" s="2"/>
      <c r="KTU79" s="2"/>
      <c r="KTV79" s="2"/>
      <c r="KTW79" s="2"/>
      <c r="KTX79" s="2"/>
      <c r="KTY79" s="2"/>
      <c r="KTZ79" s="2"/>
      <c r="KUA79" s="2"/>
      <c r="KUB79" s="2"/>
      <c r="KUC79" s="2"/>
      <c r="KUD79" s="2"/>
      <c r="KUE79" s="2"/>
      <c r="KUF79" s="2"/>
      <c r="KUG79" s="2"/>
      <c r="KUH79" s="2"/>
      <c r="KUI79" s="2"/>
      <c r="KUJ79" s="2"/>
      <c r="KUK79" s="2"/>
      <c r="KUL79" s="2"/>
      <c r="KUM79" s="2"/>
      <c r="KUN79" s="2"/>
      <c r="KUO79" s="2"/>
      <c r="KUP79" s="2"/>
      <c r="KUQ79" s="2"/>
      <c r="KUR79" s="2"/>
      <c r="KUS79" s="2"/>
      <c r="KUT79" s="2"/>
      <c r="KUU79" s="2"/>
      <c r="KUV79" s="2"/>
      <c r="KUW79" s="2"/>
      <c r="KUX79" s="2"/>
      <c r="KUY79" s="2"/>
      <c r="KUZ79" s="2"/>
      <c r="KVA79" s="2"/>
      <c r="KVB79" s="2"/>
      <c r="KVC79" s="2"/>
      <c r="KVD79" s="2"/>
      <c r="KVE79" s="2"/>
      <c r="KVF79" s="2"/>
      <c r="KVG79" s="2"/>
      <c r="KVH79" s="2"/>
      <c r="KVI79" s="2"/>
      <c r="KVJ79" s="2"/>
      <c r="KVK79" s="2"/>
      <c r="KVL79" s="2"/>
      <c r="KVM79" s="2"/>
      <c r="KVN79" s="2"/>
      <c r="KVO79" s="2"/>
      <c r="KVP79" s="2"/>
      <c r="KVQ79" s="2"/>
      <c r="KVR79" s="2"/>
      <c r="KVS79" s="2"/>
      <c r="KVT79" s="2"/>
      <c r="KVU79" s="2"/>
      <c r="KVV79" s="2"/>
      <c r="KVW79" s="2"/>
      <c r="KVX79" s="2"/>
      <c r="KVY79" s="2"/>
      <c r="KVZ79" s="2"/>
      <c r="KWA79" s="2"/>
      <c r="KWB79" s="2"/>
      <c r="KWC79" s="2"/>
      <c r="KWD79" s="2"/>
      <c r="KWE79" s="2"/>
      <c r="KWF79" s="2"/>
      <c r="KWG79" s="2"/>
      <c r="KWH79" s="2"/>
      <c r="KWI79" s="2"/>
      <c r="KWJ79" s="2"/>
      <c r="KWK79" s="2"/>
      <c r="KWL79" s="2"/>
      <c r="KWM79" s="2"/>
      <c r="KWN79" s="2"/>
      <c r="KWO79" s="2"/>
      <c r="KWP79" s="2"/>
      <c r="KWQ79" s="2"/>
      <c r="KWR79" s="2"/>
      <c r="KWS79" s="2"/>
      <c r="KWT79" s="2"/>
      <c r="KWU79" s="2"/>
      <c r="KWV79" s="2"/>
      <c r="KWW79" s="2"/>
      <c r="KWX79" s="2"/>
      <c r="KWY79" s="2"/>
      <c r="KWZ79" s="2"/>
      <c r="KXA79" s="2"/>
      <c r="KXB79" s="2"/>
      <c r="KXC79" s="2"/>
      <c r="KXD79" s="2"/>
      <c r="KXE79" s="2"/>
      <c r="KXF79" s="2"/>
      <c r="KXG79" s="2"/>
      <c r="KXH79" s="2"/>
      <c r="KXI79" s="2"/>
      <c r="KXJ79" s="2"/>
      <c r="KXK79" s="2"/>
      <c r="KXL79" s="2"/>
      <c r="KXM79" s="2"/>
      <c r="KXN79" s="2"/>
      <c r="KXO79" s="2"/>
      <c r="KXP79" s="2"/>
      <c r="KXQ79" s="2"/>
      <c r="KXR79" s="2"/>
      <c r="KXS79" s="2"/>
      <c r="KXT79" s="2"/>
      <c r="KXU79" s="2"/>
      <c r="KXV79" s="2"/>
      <c r="KXW79" s="2"/>
      <c r="KXX79" s="2"/>
      <c r="KXY79" s="2"/>
      <c r="KXZ79" s="2"/>
      <c r="KYA79" s="2"/>
      <c r="KYB79" s="2"/>
      <c r="KYC79" s="2"/>
      <c r="KYD79" s="2"/>
      <c r="KYE79" s="2"/>
      <c r="KYF79" s="2"/>
      <c r="KYG79" s="2"/>
      <c r="KYH79" s="2"/>
      <c r="KYI79" s="2"/>
      <c r="KYJ79" s="2"/>
      <c r="KYK79" s="2"/>
      <c r="KYL79" s="2"/>
      <c r="KYM79" s="2"/>
      <c r="KYN79" s="2"/>
      <c r="KYO79" s="2"/>
      <c r="KYP79" s="2"/>
      <c r="KYQ79" s="2"/>
      <c r="KYR79" s="2"/>
      <c r="KYS79" s="2"/>
      <c r="KYT79" s="2"/>
      <c r="KYU79" s="2"/>
      <c r="KYV79" s="2"/>
      <c r="KYW79" s="2"/>
      <c r="KYX79" s="2"/>
      <c r="KYY79" s="2"/>
      <c r="KYZ79" s="2"/>
      <c r="KZA79" s="2"/>
      <c r="KZB79" s="2"/>
      <c r="KZC79" s="2"/>
      <c r="KZD79" s="2"/>
      <c r="KZE79" s="2"/>
      <c r="KZF79" s="2"/>
      <c r="KZG79" s="2"/>
      <c r="KZH79" s="2"/>
      <c r="KZI79" s="2"/>
      <c r="KZJ79" s="2"/>
      <c r="KZK79" s="2"/>
      <c r="KZL79" s="2"/>
      <c r="KZM79" s="2"/>
      <c r="KZN79" s="2"/>
      <c r="KZO79" s="2"/>
      <c r="KZP79" s="2"/>
      <c r="KZQ79" s="2"/>
      <c r="KZR79" s="2"/>
      <c r="KZS79" s="2"/>
      <c r="KZT79" s="2"/>
      <c r="KZU79" s="2"/>
      <c r="KZV79" s="2"/>
      <c r="KZW79" s="2"/>
      <c r="KZX79" s="2"/>
      <c r="KZY79" s="2"/>
      <c r="KZZ79" s="2"/>
      <c r="LAA79" s="2"/>
      <c r="LAB79" s="2"/>
      <c r="LAC79" s="2"/>
      <c r="LAD79" s="2"/>
      <c r="LAE79" s="2"/>
      <c r="LAF79" s="2"/>
      <c r="LAG79" s="2"/>
      <c r="LAH79" s="2"/>
      <c r="LAI79" s="2"/>
      <c r="LAJ79" s="2"/>
      <c r="LAK79" s="2"/>
      <c r="LAL79" s="2"/>
      <c r="LAM79" s="2"/>
      <c r="LAN79" s="2"/>
      <c r="LAO79" s="2"/>
      <c r="LAP79" s="2"/>
      <c r="LAQ79" s="2"/>
      <c r="LAR79" s="2"/>
      <c r="LAS79" s="2"/>
      <c r="LAT79" s="2"/>
      <c r="LAU79" s="2"/>
      <c r="LAV79" s="2"/>
      <c r="LAW79" s="2"/>
      <c r="LAX79" s="2"/>
      <c r="LAY79" s="2"/>
      <c r="LAZ79" s="2"/>
      <c r="LBA79" s="2"/>
      <c r="LBB79" s="2"/>
      <c r="LBC79" s="2"/>
      <c r="LBD79" s="2"/>
      <c r="LBE79" s="2"/>
      <c r="LBF79" s="2"/>
      <c r="LBG79" s="2"/>
      <c r="LBH79" s="2"/>
      <c r="LBI79" s="2"/>
      <c r="LBJ79" s="2"/>
      <c r="LBK79" s="2"/>
      <c r="LBL79" s="2"/>
      <c r="LBM79" s="2"/>
      <c r="LBN79" s="2"/>
      <c r="LBO79" s="2"/>
      <c r="LBP79" s="2"/>
      <c r="LBQ79" s="2"/>
      <c r="LBR79" s="2"/>
      <c r="LBS79" s="2"/>
      <c r="LBT79" s="2"/>
      <c r="LBU79" s="2"/>
      <c r="LBV79" s="2"/>
      <c r="LBW79" s="2"/>
      <c r="LBX79" s="2"/>
      <c r="LBY79" s="2"/>
      <c r="LBZ79" s="2"/>
      <c r="LCA79" s="2"/>
      <c r="LCB79" s="2"/>
      <c r="LCC79" s="2"/>
      <c r="LCD79" s="2"/>
      <c r="LCE79" s="2"/>
      <c r="LCF79" s="2"/>
      <c r="LCG79" s="2"/>
      <c r="LCH79" s="2"/>
      <c r="LCI79" s="2"/>
      <c r="LCJ79" s="2"/>
      <c r="LCK79" s="2"/>
      <c r="LCL79" s="2"/>
      <c r="LCM79" s="2"/>
      <c r="LCN79" s="2"/>
      <c r="LCO79" s="2"/>
      <c r="LCP79" s="2"/>
      <c r="LCQ79" s="2"/>
      <c r="LCR79" s="2"/>
      <c r="LCS79" s="2"/>
      <c r="LCT79" s="2"/>
      <c r="LCU79" s="2"/>
      <c r="LCV79" s="2"/>
      <c r="LCW79" s="2"/>
      <c r="LCX79" s="2"/>
      <c r="LCY79" s="2"/>
      <c r="LCZ79" s="2"/>
      <c r="LDA79" s="2"/>
      <c r="LDB79" s="2"/>
      <c r="LDC79" s="2"/>
      <c r="LDD79" s="2"/>
      <c r="LDE79" s="2"/>
      <c r="LDF79" s="2"/>
      <c r="LDG79" s="2"/>
      <c r="LDH79" s="2"/>
      <c r="LDI79" s="2"/>
      <c r="LDJ79" s="2"/>
      <c r="LDK79" s="2"/>
      <c r="LDL79" s="2"/>
      <c r="LDM79" s="2"/>
      <c r="LDN79" s="2"/>
      <c r="LDO79" s="2"/>
      <c r="LDP79" s="2"/>
      <c r="LDQ79" s="2"/>
      <c r="LDR79" s="2"/>
      <c r="LDS79" s="2"/>
      <c r="LDT79" s="2"/>
      <c r="LDU79" s="2"/>
      <c r="LDV79" s="2"/>
      <c r="LDW79" s="2"/>
      <c r="LDX79" s="2"/>
      <c r="LDY79" s="2"/>
      <c r="LDZ79" s="2"/>
      <c r="LEA79" s="2"/>
      <c r="LEB79" s="2"/>
      <c r="LEC79" s="2"/>
      <c r="LED79" s="2"/>
      <c r="LEE79" s="2"/>
      <c r="LEF79" s="2"/>
      <c r="LEG79" s="2"/>
      <c r="LEH79" s="2"/>
      <c r="LEI79" s="2"/>
      <c r="LEJ79" s="2"/>
      <c r="LEK79" s="2"/>
      <c r="LEL79" s="2"/>
      <c r="LEM79" s="2"/>
      <c r="LEN79" s="2"/>
      <c r="LEO79" s="2"/>
      <c r="LEP79" s="2"/>
      <c r="LEQ79" s="2"/>
      <c r="LER79" s="2"/>
      <c r="LES79" s="2"/>
      <c r="LET79" s="2"/>
      <c r="LEU79" s="2"/>
      <c r="LEV79" s="2"/>
      <c r="LEW79" s="2"/>
      <c r="LEX79" s="2"/>
      <c r="LEY79" s="2"/>
      <c r="LEZ79" s="2"/>
      <c r="LFA79" s="2"/>
      <c r="LFB79" s="2"/>
      <c r="LFC79" s="2"/>
      <c r="LFD79" s="2"/>
      <c r="LFE79" s="2"/>
      <c r="LFF79" s="2"/>
      <c r="LFG79" s="2"/>
      <c r="LFH79" s="2"/>
      <c r="LFI79" s="2"/>
      <c r="LFJ79" s="2"/>
      <c r="LFK79" s="2"/>
      <c r="LFL79" s="2"/>
      <c r="LFM79" s="2"/>
      <c r="LFN79" s="2"/>
      <c r="LFO79" s="2"/>
      <c r="LFP79" s="2"/>
      <c r="LFQ79" s="2"/>
      <c r="LFR79" s="2"/>
      <c r="LFS79" s="2"/>
      <c r="LFT79" s="2"/>
      <c r="LFU79" s="2"/>
      <c r="LFV79" s="2"/>
      <c r="LFW79" s="2"/>
      <c r="LFX79" s="2"/>
      <c r="LFY79" s="2"/>
      <c r="LFZ79" s="2"/>
      <c r="LGA79" s="2"/>
      <c r="LGB79" s="2"/>
      <c r="LGC79" s="2"/>
      <c r="LGD79" s="2"/>
      <c r="LGE79" s="2"/>
      <c r="LGF79" s="2"/>
      <c r="LGG79" s="2"/>
      <c r="LGH79" s="2"/>
      <c r="LGI79" s="2"/>
      <c r="LGJ79" s="2"/>
      <c r="LGK79" s="2"/>
      <c r="LGL79" s="2"/>
      <c r="LGM79" s="2"/>
      <c r="LGN79" s="2"/>
      <c r="LGO79" s="2"/>
      <c r="LGP79" s="2"/>
      <c r="LGQ79" s="2"/>
      <c r="LGR79" s="2"/>
      <c r="LGS79" s="2"/>
      <c r="LGT79" s="2"/>
      <c r="LGU79" s="2"/>
      <c r="LGV79" s="2"/>
      <c r="LGW79" s="2"/>
      <c r="LGX79" s="2"/>
      <c r="LGY79" s="2"/>
      <c r="LGZ79" s="2"/>
      <c r="LHA79" s="2"/>
      <c r="LHB79" s="2"/>
      <c r="LHC79" s="2"/>
      <c r="LHD79" s="2"/>
      <c r="LHE79" s="2"/>
      <c r="LHF79" s="2"/>
      <c r="LHG79" s="2"/>
      <c r="LHH79" s="2"/>
      <c r="LHI79" s="2"/>
      <c r="LHJ79" s="2"/>
      <c r="LHK79" s="2"/>
      <c r="LHL79" s="2"/>
      <c r="LHM79" s="2"/>
      <c r="LHN79" s="2"/>
      <c r="LHO79" s="2"/>
      <c r="LHP79" s="2"/>
      <c r="LHQ79" s="2"/>
      <c r="LHR79" s="2"/>
      <c r="LHS79" s="2"/>
      <c r="LHT79" s="2"/>
      <c r="LHU79" s="2"/>
      <c r="LHV79" s="2"/>
      <c r="LHW79" s="2"/>
      <c r="LHX79" s="2"/>
      <c r="LHY79" s="2"/>
      <c r="LHZ79" s="2"/>
      <c r="LIA79" s="2"/>
      <c r="LIB79" s="2"/>
      <c r="LIC79" s="2"/>
      <c r="LID79" s="2"/>
      <c r="LIE79" s="2"/>
      <c r="LIF79" s="2"/>
      <c r="LIG79" s="2"/>
      <c r="LIH79" s="2"/>
      <c r="LII79" s="2"/>
      <c r="LIJ79" s="2"/>
      <c r="LIK79" s="2"/>
      <c r="LIL79" s="2"/>
      <c r="LIM79" s="2"/>
      <c r="LIN79" s="2"/>
      <c r="LIO79" s="2"/>
      <c r="LIP79" s="2"/>
      <c r="LIQ79" s="2"/>
      <c r="LIR79" s="2"/>
      <c r="LIS79" s="2"/>
      <c r="LIT79" s="2"/>
      <c r="LIU79" s="2"/>
      <c r="LIV79" s="2"/>
      <c r="LIW79" s="2"/>
      <c r="LIX79" s="2"/>
      <c r="LIY79" s="2"/>
      <c r="LIZ79" s="2"/>
      <c r="LJA79" s="2"/>
      <c r="LJB79" s="2"/>
      <c r="LJC79" s="2"/>
      <c r="LJD79" s="2"/>
      <c r="LJE79" s="2"/>
      <c r="LJF79" s="2"/>
      <c r="LJG79" s="2"/>
      <c r="LJH79" s="2"/>
      <c r="LJI79" s="2"/>
      <c r="LJJ79" s="2"/>
      <c r="LJK79" s="2"/>
      <c r="LJL79" s="2"/>
      <c r="LJM79" s="2"/>
      <c r="LJN79" s="2"/>
      <c r="LJO79" s="2"/>
      <c r="LJP79" s="2"/>
      <c r="LJQ79" s="2"/>
      <c r="LJR79" s="2"/>
      <c r="LJS79" s="2"/>
      <c r="LJT79" s="2"/>
      <c r="LJU79" s="2"/>
      <c r="LJV79" s="2"/>
      <c r="LJW79" s="2"/>
      <c r="LJX79" s="2"/>
      <c r="LJY79" s="2"/>
      <c r="LJZ79" s="2"/>
      <c r="LKA79" s="2"/>
      <c r="LKB79" s="2"/>
      <c r="LKC79" s="2"/>
      <c r="LKD79" s="2"/>
      <c r="LKE79" s="2"/>
      <c r="LKF79" s="2"/>
      <c r="LKG79" s="2"/>
      <c r="LKH79" s="2"/>
      <c r="LKI79" s="2"/>
      <c r="LKJ79" s="2"/>
      <c r="LKK79" s="2"/>
      <c r="LKL79" s="2"/>
      <c r="LKM79" s="2"/>
      <c r="LKN79" s="2"/>
      <c r="LKO79" s="2"/>
      <c r="LKP79" s="2"/>
      <c r="LKQ79" s="2"/>
      <c r="LKR79" s="2"/>
      <c r="LKS79" s="2"/>
      <c r="LKT79" s="2"/>
      <c r="LKU79" s="2"/>
      <c r="LKV79" s="2"/>
      <c r="LKW79" s="2"/>
      <c r="LKX79" s="2"/>
      <c r="LKY79" s="2"/>
      <c r="LKZ79" s="2"/>
      <c r="LLA79" s="2"/>
      <c r="LLB79" s="2"/>
      <c r="LLC79" s="2"/>
      <c r="LLD79" s="2"/>
      <c r="LLE79" s="2"/>
      <c r="LLF79" s="2"/>
      <c r="LLG79" s="2"/>
      <c r="LLH79" s="2"/>
      <c r="LLI79" s="2"/>
      <c r="LLJ79" s="2"/>
      <c r="LLK79" s="2"/>
      <c r="LLL79" s="2"/>
      <c r="LLM79" s="2"/>
      <c r="LLN79" s="2"/>
      <c r="LLO79" s="2"/>
      <c r="LLP79" s="2"/>
      <c r="LLQ79" s="2"/>
      <c r="LLR79" s="2"/>
      <c r="LLS79" s="2"/>
      <c r="LLT79" s="2"/>
      <c r="LLU79" s="2"/>
      <c r="LLV79" s="2"/>
      <c r="LLW79" s="2"/>
      <c r="LLX79" s="2"/>
      <c r="LLY79" s="2"/>
      <c r="LLZ79" s="2"/>
      <c r="LMA79" s="2"/>
      <c r="LMB79" s="2"/>
      <c r="LMC79" s="2"/>
      <c r="LMD79" s="2"/>
      <c r="LME79" s="2"/>
      <c r="LMF79" s="2"/>
      <c r="LMG79" s="2"/>
      <c r="LMH79" s="2"/>
      <c r="LMI79" s="2"/>
      <c r="LMJ79" s="2"/>
      <c r="LMK79" s="2"/>
      <c r="LML79" s="2"/>
      <c r="LMM79" s="2"/>
      <c r="LMN79" s="2"/>
      <c r="LMO79" s="2"/>
      <c r="LMP79" s="2"/>
      <c r="LMQ79" s="2"/>
      <c r="LMR79" s="2"/>
      <c r="LMS79" s="2"/>
      <c r="LMT79" s="2"/>
      <c r="LMU79" s="2"/>
      <c r="LMV79" s="2"/>
      <c r="LMW79" s="2"/>
      <c r="LMX79" s="2"/>
      <c r="LMY79" s="2"/>
      <c r="LMZ79" s="2"/>
      <c r="LNA79" s="2"/>
      <c r="LNB79" s="2"/>
      <c r="LNC79" s="2"/>
      <c r="LND79" s="2"/>
      <c r="LNE79" s="2"/>
      <c r="LNF79" s="2"/>
      <c r="LNG79" s="2"/>
      <c r="LNH79" s="2"/>
      <c r="LNI79" s="2"/>
      <c r="LNJ79" s="2"/>
      <c r="LNK79" s="2"/>
      <c r="LNL79" s="2"/>
      <c r="LNM79" s="2"/>
      <c r="LNN79" s="2"/>
      <c r="LNO79" s="2"/>
      <c r="LNP79" s="2"/>
      <c r="LNQ79" s="2"/>
      <c r="LNR79" s="2"/>
      <c r="LNS79" s="2"/>
      <c r="LNT79" s="2"/>
      <c r="LNU79" s="2"/>
      <c r="LNV79" s="2"/>
      <c r="LNW79" s="2"/>
      <c r="LNX79" s="2"/>
      <c r="LNY79" s="2"/>
      <c r="LNZ79" s="2"/>
      <c r="LOA79" s="2"/>
      <c r="LOB79" s="2"/>
      <c r="LOC79" s="2"/>
      <c r="LOD79" s="2"/>
      <c r="LOE79" s="2"/>
      <c r="LOF79" s="2"/>
      <c r="LOG79" s="2"/>
      <c r="LOH79" s="2"/>
      <c r="LOI79" s="2"/>
      <c r="LOJ79" s="2"/>
      <c r="LOK79" s="2"/>
      <c r="LOL79" s="2"/>
      <c r="LOM79" s="2"/>
      <c r="LON79" s="2"/>
      <c r="LOO79" s="2"/>
      <c r="LOP79" s="2"/>
      <c r="LOQ79" s="2"/>
      <c r="LOR79" s="2"/>
      <c r="LOS79" s="2"/>
      <c r="LOT79" s="2"/>
      <c r="LOU79" s="2"/>
      <c r="LOV79" s="2"/>
      <c r="LOW79" s="2"/>
      <c r="LOX79" s="2"/>
      <c r="LOY79" s="2"/>
      <c r="LOZ79" s="2"/>
      <c r="LPA79" s="2"/>
      <c r="LPB79" s="2"/>
      <c r="LPC79" s="2"/>
      <c r="LPD79" s="2"/>
      <c r="LPE79" s="2"/>
      <c r="LPF79" s="2"/>
      <c r="LPG79" s="2"/>
      <c r="LPH79" s="2"/>
      <c r="LPI79" s="2"/>
      <c r="LPJ79" s="2"/>
      <c r="LPK79" s="2"/>
      <c r="LPL79" s="2"/>
      <c r="LPM79" s="2"/>
      <c r="LPN79" s="2"/>
      <c r="LPO79" s="2"/>
      <c r="LPP79" s="2"/>
      <c r="LPQ79" s="2"/>
      <c r="LPR79" s="2"/>
      <c r="LPS79" s="2"/>
      <c r="LPT79" s="2"/>
      <c r="LPU79" s="2"/>
      <c r="LPV79" s="2"/>
      <c r="LPW79" s="2"/>
      <c r="LPX79" s="2"/>
      <c r="LPY79" s="2"/>
      <c r="LPZ79" s="2"/>
      <c r="LQA79" s="2"/>
      <c r="LQB79" s="2"/>
      <c r="LQC79" s="2"/>
      <c r="LQD79" s="2"/>
      <c r="LQE79" s="2"/>
      <c r="LQF79" s="2"/>
      <c r="LQG79" s="2"/>
      <c r="LQH79" s="2"/>
      <c r="LQI79" s="2"/>
      <c r="LQJ79" s="2"/>
      <c r="LQK79" s="2"/>
      <c r="LQL79" s="2"/>
      <c r="LQM79" s="2"/>
      <c r="LQN79" s="2"/>
      <c r="LQO79" s="2"/>
      <c r="LQP79" s="2"/>
      <c r="LQQ79" s="2"/>
      <c r="LQR79" s="2"/>
      <c r="LQS79" s="2"/>
      <c r="LQT79" s="2"/>
      <c r="LQU79" s="2"/>
      <c r="LQV79" s="2"/>
      <c r="LQW79" s="2"/>
      <c r="LQX79" s="2"/>
      <c r="LQY79" s="2"/>
      <c r="LQZ79" s="2"/>
      <c r="LRA79" s="2"/>
      <c r="LRB79" s="2"/>
      <c r="LRC79" s="2"/>
      <c r="LRD79" s="2"/>
      <c r="LRE79" s="2"/>
      <c r="LRF79" s="2"/>
      <c r="LRG79" s="2"/>
      <c r="LRH79" s="2"/>
      <c r="LRI79" s="2"/>
      <c r="LRJ79" s="2"/>
      <c r="LRK79" s="2"/>
      <c r="LRL79" s="2"/>
      <c r="LRM79" s="2"/>
      <c r="LRN79" s="2"/>
      <c r="LRO79" s="2"/>
      <c r="LRP79" s="2"/>
      <c r="LRQ79" s="2"/>
      <c r="LRR79" s="2"/>
      <c r="LRS79" s="2"/>
      <c r="LRT79" s="2"/>
      <c r="LRU79" s="2"/>
      <c r="LRV79" s="2"/>
      <c r="LRW79" s="2"/>
      <c r="LRX79" s="2"/>
      <c r="LRY79" s="2"/>
      <c r="LRZ79" s="2"/>
      <c r="LSA79" s="2"/>
      <c r="LSB79" s="2"/>
      <c r="LSC79" s="2"/>
      <c r="LSD79" s="2"/>
      <c r="LSE79" s="2"/>
      <c r="LSF79" s="2"/>
      <c r="LSG79" s="2"/>
      <c r="LSH79" s="2"/>
      <c r="LSI79" s="2"/>
      <c r="LSJ79" s="2"/>
      <c r="LSK79" s="2"/>
      <c r="LSL79" s="2"/>
      <c r="LSM79" s="2"/>
      <c r="LSN79" s="2"/>
      <c r="LSO79" s="2"/>
      <c r="LSP79" s="2"/>
      <c r="LSQ79" s="2"/>
      <c r="LSR79" s="2"/>
      <c r="LSS79" s="2"/>
      <c r="LST79" s="2"/>
      <c r="LSU79" s="2"/>
      <c r="LSV79" s="2"/>
      <c r="LSW79" s="2"/>
      <c r="LSX79" s="2"/>
      <c r="LSY79" s="2"/>
      <c r="LSZ79" s="2"/>
      <c r="LTA79" s="2"/>
      <c r="LTB79" s="2"/>
      <c r="LTC79" s="2"/>
      <c r="LTD79" s="2"/>
      <c r="LTE79" s="2"/>
      <c r="LTF79" s="2"/>
      <c r="LTG79" s="2"/>
      <c r="LTH79" s="2"/>
      <c r="LTI79" s="2"/>
      <c r="LTJ79" s="2"/>
      <c r="LTK79" s="2"/>
      <c r="LTL79" s="2"/>
      <c r="LTM79" s="2"/>
      <c r="LTN79" s="2"/>
      <c r="LTO79" s="2"/>
      <c r="LTP79" s="2"/>
      <c r="LTQ79" s="2"/>
      <c r="LTR79" s="2"/>
      <c r="LTS79" s="2"/>
      <c r="LTT79" s="2"/>
      <c r="LTU79" s="2"/>
      <c r="LTV79" s="2"/>
      <c r="LTW79" s="2"/>
      <c r="LTX79" s="2"/>
      <c r="LTY79" s="2"/>
      <c r="LTZ79" s="2"/>
      <c r="LUA79" s="2"/>
      <c r="LUB79" s="2"/>
      <c r="LUC79" s="2"/>
      <c r="LUD79" s="2"/>
      <c r="LUE79" s="2"/>
      <c r="LUF79" s="2"/>
      <c r="LUG79" s="2"/>
      <c r="LUH79" s="2"/>
      <c r="LUI79" s="2"/>
      <c r="LUJ79" s="2"/>
      <c r="LUK79" s="2"/>
      <c r="LUL79" s="2"/>
      <c r="LUM79" s="2"/>
      <c r="LUN79" s="2"/>
      <c r="LUO79" s="2"/>
      <c r="LUP79" s="2"/>
      <c r="LUQ79" s="2"/>
      <c r="LUR79" s="2"/>
      <c r="LUS79" s="2"/>
      <c r="LUT79" s="2"/>
      <c r="LUU79" s="2"/>
      <c r="LUV79" s="2"/>
      <c r="LUW79" s="2"/>
      <c r="LUX79" s="2"/>
      <c r="LUY79" s="2"/>
      <c r="LUZ79" s="2"/>
      <c r="LVA79" s="2"/>
      <c r="LVB79" s="2"/>
      <c r="LVC79" s="2"/>
      <c r="LVD79" s="2"/>
      <c r="LVE79" s="2"/>
      <c r="LVF79" s="2"/>
      <c r="LVG79" s="2"/>
      <c r="LVH79" s="2"/>
      <c r="LVI79" s="2"/>
      <c r="LVJ79" s="2"/>
      <c r="LVK79" s="2"/>
      <c r="LVL79" s="2"/>
      <c r="LVM79" s="2"/>
      <c r="LVN79" s="2"/>
      <c r="LVO79" s="2"/>
      <c r="LVP79" s="2"/>
      <c r="LVQ79" s="2"/>
      <c r="LVR79" s="2"/>
      <c r="LVS79" s="2"/>
      <c r="LVT79" s="2"/>
      <c r="LVU79" s="2"/>
      <c r="LVV79" s="2"/>
      <c r="LVW79" s="2"/>
      <c r="LVX79" s="2"/>
      <c r="LVY79" s="2"/>
      <c r="LVZ79" s="2"/>
      <c r="LWA79" s="2"/>
      <c r="LWB79" s="2"/>
      <c r="LWC79" s="2"/>
      <c r="LWD79" s="2"/>
      <c r="LWE79" s="2"/>
      <c r="LWF79" s="2"/>
      <c r="LWG79" s="2"/>
      <c r="LWH79" s="2"/>
      <c r="LWI79" s="2"/>
      <c r="LWJ79" s="2"/>
      <c r="LWK79" s="2"/>
      <c r="LWL79" s="2"/>
      <c r="LWM79" s="2"/>
      <c r="LWN79" s="2"/>
      <c r="LWO79" s="2"/>
      <c r="LWP79" s="2"/>
      <c r="LWQ79" s="2"/>
      <c r="LWR79" s="2"/>
      <c r="LWS79" s="2"/>
      <c r="LWT79" s="2"/>
      <c r="LWU79" s="2"/>
      <c r="LWV79" s="2"/>
      <c r="LWW79" s="2"/>
      <c r="LWX79" s="2"/>
      <c r="LWY79" s="2"/>
      <c r="LWZ79" s="2"/>
      <c r="LXA79" s="2"/>
      <c r="LXB79" s="2"/>
      <c r="LXC79" s="2"/>
      <c r="LXD79" s="2"/>
      <c r="LXE79" s="2"/>
      <c r="LXF79" s="2"/>
      <c r="LXG79" s="2"/>
      <c r="LXH79" s="2"/>
      <c r="LXI79" s="2"/>
      <c r="LXJ79" s="2"/>
      <c r="LXK79" s="2"/>
      <c r="LXL79" s="2"/>
      <c r="LXM79" s="2"/>
      <c r="LXN79" s="2"/>
      <c r="LXO79" s="2"/>
      <c r="LXP79" s="2"/>
      <c r="LXQ79" s="2"/>
      <c r="LXR79" s="2"/>
      <c r="LXS79" s="2"/>
      <c r="LXT79" s="2"/>
      <c r="LXU79" s="2"/>
      <c r="LXV79" s="2"/>
      <c r="LXW79" s="2"/>
      <c r="LXX79" s="2"/>
      <c r="LXY79" s="2"/>
      <c r="LXZ79" s="2"/>
      <c r="LYA79" s="2"/>
      <c r="LYB79" s="2"/>
      <c r="LYC79" s="2"/>
      <c r="LYD79" s="2"/>
      <c r="LYE79" s="2"/>
      <c r="LYF79" s="2"/>
      <c r="LYG79" s="2"/>
      <c r="LYH79" s="2"/>
      <c r="LYI79" s="2"/>
      <c r="LYJ79" s="2"/>
      <c r="LYK79" s="2"/>
      <c r="LYL79" s="2"/>
      <c r="LYM79" s="2"/>
      <c r="LYN79" s="2"/>
      <c r="LYO79" s="2"/>
      <c r="LYP79" s="2"/>
      <c r="LYQ79" s="2"/>
      <c r="LYR79" s="2"/>
      <c r="LYS79" s="2"/>
      <c r="LYT79" s="2"/>
      <c r="LYU79" s="2"/>
      <c r="LYV79" s="2"/>
      <c r="LYW79" s="2"/>
      <c r="LYX79" s="2"/>
      <c r="LYY79" s="2"/>
      <c r="LYZ79" s="2"/>
      <c r="LZA79" s="2"/>
      <c r="LZB79" s="2"/>
      <c r="LZC79" s="2"/>
      <c r="LZD79" s="2"/>
      <c r="LZE79" s="2"/>
      <c r="LZF79" s="2"/>
      <c r="LZG79" s="2"/>
      <c r="LZH79" s="2"/>
      <c r="LZI79" s="2"/>
      <c r="LZJ79" s="2"/>
      <c r="LZK79" s="2"/>
      <c r="LZL79" s="2"/>
      <c r="LZM79" s="2"/>
      <c r="LZN79" s="2"/>
      <c r="LZO79" s="2"/>
      <c r="LZP79" s="2"/>
      <c r="LZQ79" s="2"/>
      <c r="LZR79" s="2"/>
      <c r="LZS79" s="2"/>
      <c r="LZT79" s="2"/>
      <c r="LZU79" s="2"/>
      <c r="LZV79" s="2"/>
      <c r="LZW79" s="2"/>
      <c r="LZX79" s="2"/>
      <c r="LZY79" s="2"/>
      <c r="LZZ79" s="2"/>
      <c r="MAA79" s="2"/>
      <c r="MAB79" s="2"/>
      <c r="MAC79" s="2"/>
      <c r="MAD79" s="2"/>
      <c r="MAE79" s="2"/>
      <c r="MAF79" s="2"/>
      <c r="MAG79" s="2"/>
      <c r="MAH79" s="2"/>
      <c r="MAI79" s="2"/>
      <c r="MAJ79" s="2"/>
      <c r="MAK79" s="2"/>
      <c r="MAL79" s="2"/>
      <c r="MAM79" s="2"/>
      <c r="MAN79" s="2"/>
      <c r="MAO79" s="2"/>
      <c r="MAP79" s="2"/>
      <c r="MAQ79" s="2"/>
      <c r="MAR79" s="2"/>
      <c r="MAS79" s="2"/>
      <c r="MAT79" s="2"/>
      <c r="MAU79" s="2"/>
      <c r="MAV79" s="2"/>
      <c r="MAW79" s="2"/>
      <c r="MAX79" s="2"/>
      <c r="MAY79" s="2"/>
      <c r="MAZ79" s="2"/>
      <c r="MBA79" s="2"/>
      <c r="MBB79" s="2"/>
      <c r="MBC79" s="2"/>
      <c r="MBD79" s="2"/>
      <c r="MBE79" s="2"/>
      <c r="MBF79" s="2"/>
      <c r="MBG79" s="2"/>
      <c r="MBH79" s="2"/>
      <c r="MBI79" s="2"/>
      <c r="MBJ79" s="2"/>
      <c r="MBK79" s="2"/>
      <c r="MBL79" s="2"/>
      <c r="MBM79" s="2"/>
      <c r="MBN79" s="2"/>
      <c r="MBO79" s="2"/>
      <c r="MBP79" s="2"/>
      <c r="MBQ79" s="2"/>
      <c r="MBR79" s="2"/>
      <c r="MBS79" s="2"/>
      <c r="MBT79" s="2"/>
      <c r="MBU79" s="2"/>
      <c r="MBV79" s="2"/>
      <c r="MBW79" s="2"/>
      <c r="MBX79" s="2"/>
      <c r="MBY79" s="2"/>
      <c r="MBZ79" s="2"/>
      <c r="MCA79" s="2"/>
      <c r="MCB79" s="2"/>
      <c r="MCC79" s="2"/>
      <c r="MCD79" s="2"/>
      <c r="MCE79" s="2"/>
      <c r="MCF79" s="2"/>
      <c r="MCG79" s="2"/>
      <c r="MCH79" s="2"/>
      <c r="MCI79" s="2"/>
      <c r="MCJ79" s="2"/>
      <c r="MCK79" s="2"/>
      <c r="MCL79" s="2"/>
      <c r="MCM79" s="2"/>
      <c r="MCN79" s="2"/>
      <c r="MCO79" s="2"/>
      <c r="MCP79" s="2"/>
      <c r="MCQ79" s="2"/>
      <c r="MCR79" s="2"/>
      <c r="MCS79" s="2"/>
      <c r="MCT79" s="2"/>
      <c r="MCU79" s="2"/>
      <c r="MCV79" s="2"/>
      <c r="MCW79" s="2"/>
      <c r="MCX79" s="2"/>
      <c r="MCY79" s="2"/>
      <c r="MCZ79" s="2"/>
      <c r="MDA79" s="2"/>
      <c r="MDB79" s="2"/>
      <c r="MDC79" s="2"/>
      <c r="MDD79" s="2"/>
      <c r="MDE79" s="2"/>
      <c r="MDF79" s="2"/>
      <c r="MDG79" s="2"/>
      <c r="MDH79" s="2"/>
      <c r="MDI79" s="2"/>
      <c r="MDJ79" s="2"/>
      <c r="MDK79" s="2"/>
      <c r="MDL79" s="2"/>
      <c r="MDM79" s="2"/>
      <c r="MDN79" s="2"/>
      <c r="MDO79" s="2"/>
      <c r="MDP79" s="2"/>
      <c r="MDQ79" s="2"/>
      <c r="MDR79" s="2"/>
      <c r="MDS79" s="2"/>
      <c r="MDT79" s="2"/>
      <c r="MDU79" s="2"/>
      <c r="MDV79" s="2"/>
      <c r="MDW79" s="2"/>
      <c r="MDX79" s="2"/>
      <c r="MDY79" s="2"/>
      <c r="MDZ79" s="2"/>
      <c r="MEA79" s="2"/>
      <c r="MEB79" s="2"/>
      <c r="MEC79" s="2"/>
      <c r="MED79" s="2"/>
      <c r="MEE79" s="2"/>
      <c r="MEF79" s="2"/>
      <c r="MEG79" s="2"/>
      <c r="MEH79" s="2"/>
      <c r="MEI79" s="2"/>
      <c r="MEJ79" s="2"/>
      <c r="MEK79" s="2"/>
      <c r="MEL79" s="2"/>
      <c r="MEM79" s="2"/>
      <c r="MEN79" s="2"/>
      <c r="MEO79" s="2"/>
      <c r="MEP79" s="2"/>
      <c r="MEQ79" s="2"/>
      <c r="MER79" s="2"/>
      <c r="MES79" s="2"/>
      <c r="MET79" s="2"/>
      <c r="MEU79" s="2"/>
      <c r="MEV79" s="2"/>
      <c r="MEW79" s="2"/>
      <c r="MEX79" s="2"/>
      <c r="MEY79" s="2"/>
      <c r="MEZ79" s="2"/>
      <c r="MFA79" s="2"/>
      <c r="MFB79" s="2"/>
      <c r="MFC79" s="2"/>
      <c r="MFD79" s="2"/>
      <c r="MFE79" s="2"/>
      <c r="MFF79" s="2"/>
      <c r="MFG79" s="2"/>
      <c r="MFH79" s="2"/>
      <c r="MFI79" s="2"/>
      <c r="MFJ79" s="2"/>
      <c r="MFK79" s="2"/>
      <c r="MFL79" s="2"/>
      <c r="MFM79" s="2"/>
      <c r="MFN79" s="2"/>
      <c r="MFO79" s="2"/>
      <c r="MFP79" s="2"/>
      <c r="MFQ79" s="2"/>
      <c r="MFR79" s="2"/>
      <c r="MFS79" s="2"/>
      <c r="MFT79" s="2"/>
      <c r="MFU79" s="2"/>
      <c r="MFV79" s="2"/>
      <c r="MFW79" s="2"/>
      <c r="MFX79" s="2"/>
      <c r="MFY79" s="2"/>
      <c r="MFZ79" s="2"/>
      <c r="MGA79" s="2"/>
      <c r="MGB79" s="2"/>
      <c r="MGC79" s="2"/>
      <c r="MGD79" s="2"/>
      <c r="MGE79" s="2"/>
      <c r="MGF79" s="2"/>
      <c r="MGG79" s="2"/>
      <c r="MGH79" s="2"/>
      <c r="MGI79" s="2"/>
      <c r="MGJ79" s="2"/>
      <c r="MGK79" s="2"/>
      <c r="MGL79" s="2"/>
      <c r="MGM79" s="2"/>
      <c r="MGN79" s="2"/>
      <c r="MGO79" s="2"/>
      <c r="MGP79" s="2"/>
      <c r="MGQ79" s="2"/>
      <c r="MGR79" s="2"/>
      <c r="MGS79" s="2"/>
      <c r="MGT79" s="2"/>
      <c r="MGU79" s="2"/>
      <c r="MGV79" s="2"/>
      <c r="MGW79" s="2"/>
      <c r="MGX79" s="2"/>
      <c r="MGY79" s="2"/>
      <c r="MGZ79" s="2"/>
      <c r="MHA79" s="2"/>
      <c r="MHB79" s="2"/>
      <c r="MHC79" s="2"/>
      <c r="MHD79" s="2"/>
      <c r="MHE79" s="2"/>
      <c r="MHF79" s="2"/>
      <c r="MHG79" s="2"/>
      <c r="MHH79" s="2"/>
      <c r="MHI79" s="2"/>
      <c r="MHJ79" s="2"/>
      <c r="MHK79" s="2"/>
      <c r="MHL79" s="2"/>
      <c r="MHM79" s="2"/>
      <c r="MHN79" s="2"/>
      <c r="MHO79" s="2"/>
      <c r="MHP79" s="2"/>
      <c r="MHQ79" s="2"/>
      <c r="MHR79" s="2"/>
      <c r="MHS79" s="2"/>
      <c r="MHT79" s="2"/>
      <c r="MHU79" s="2"/>
      <c r="MHV79" s="2"/>
      <c r="MHW79" s="2"/>
      <c r="MHX79" s="2"/>
      <c r="MHY79" s="2"/>
      <c r="MHZ79" s="2"/>
      <c r="MIA79" s="2"/>
      <c r="MIB79" s="2"/>
      <c r="MIC79" s="2"/>
      <c r="MID79" s="2"/>
      <c r="MIE79" s="2"/>
      <c r="MIF79" s="2"/>
      <c r="MIG79" s="2"/>
      <c r="MIH79" s="2"/>
      <c r="MII79" s="2"/>
      <c r="MIJ79" s="2"/>
      <c r="MIK79" s="2"/>
      <c r="MIL79" s="2"/>
      <c r="MIM79" s="2"/>
      <c r="MIN79" s="2"/>
      <c r="MIO79" s="2"/>
      <c r="MIP79" s="2"/>
      <c r="MIQ79" s="2"/>
      <c r="MIR79" s="2"/>
      <c r="MIS79" s="2"/>
      <c r="MIT79" s="2"/>
      <c r="MIU79" s="2"/>
      <c r="MIV79" s="2"/>
      <c r="MIW79" s="2"/>
      <c r="MIX79" s="2"/>
      <c r="MIY79" s="2"/>
      <c r="MIZ79" s="2"/>
      <c r="MJA79" s="2"/>
      <c r="MJB79" s="2"/>
      <c r="MJC79" s="2"/>
      <c r="MJD79" s="2"/>
      <c r="MJE79" s="2"/>
      <c r="MJF79" s="2"/>
      <c r="MJG79" s="2"/>
      <c r="MJH79" s="2"/>
      <c r="MJI79" s="2"/>
      <c r="MJJ79" s="2"/>
      <c r="MJK79" s="2"/>
      <c r="MJL79" s="2"/>
      <c r="MJM79" s="2"/>
      <c r="MJN79" s="2"/>
      <c r="MJO79" s="2"/>
      <c r="MJP79" s="2"/>
      <c r="MJQ79" s="2"/>
      <c r="MJR79" s="2"/>
      <c r="MJS79" s="2"/>
      <c r="MJT79" s="2"/>
      <c r="MJU79" s="2"/>
      <c r="MJV79" s="2"/>
      <c r="MJW79" s="2"/>
      <c r="MJX79" s="2"/>
      <c r="MJY79" s="2"/>
      <c r="MJZ79" s="2"/>
      <c r="MKA79" s="2"/>
      <c r="MKB79" s="2"/>
      <c r="MKC79" s="2"/>
      <c r="MKD79" s="2"/>
      <c r="MKE79" s="2"/>
      <c r="MKF79" s="2"/>
      <c r="MKG79" s="2"/>
      <c r="MKH79" s="2"/>
      <c r="MKI79" s="2"/>
      <c r="MKJ79" s="2"/>
      <c r="MKK79" s="2"/>
      <c r="MKL79" s="2"/>
      <c r="MKM79" s="2"/>
      <c r="MKN79" s="2"/>
      <c r="MKO79" s="2"/>
      <c r="MKP79" s="2"/>
      <c r="MKQ79" s="2"/>
      <c r="MKR79" s="2"/>
      <c r="MKS79" s="2"/>
      <c r="MKT79" s="2"/>
      <c r="MKU79" s="2"/>
      <c r="MKV79" s="2"/>
      <c r="MKW79" s="2"/>
      <c r="MKX79" s="2"/>
      <c r="MKY79" s="2"/>
      <c r="MKZ79" s="2"/>
      <c r="MLA79" s="2"/>
      <c r="MLB79" s="2"/>
      <c r="MLC79" s="2"/>
      <c r="MLD79" s="2"/>
      <c r="MLE79" s="2"/>
      <c r="MLF79" s="2"/>
      <c r="MLG79" s="2"/>
      <c r="MLH79" s="2"/>
      <c r="MLI79" s="2"/>
      <c r="MLJ79" s="2"/>
      <c r="MLK79" s="2"/>
      <c r="MLL79" s="2"/>
      <c r="MLM79" s="2"/>
      <c r="MLN79" s="2"/>
      <c r="MLO79" s="2"/>
      <c r="MLP79" s="2"/>
      <c r="MLQ79" s="2"/>
      <c r="MLR79" s="2"/>
      <c r="MLS79" s="2"/>
      <c r="MLT79" s="2"/>
      <c r="MLU79" s="2"/>
      <c r="MLV79" s="2"/>
      <c r="MLW79" s="2"/>
      <c r="MLX79" s="2"/>
      <c r="MLY79" s="2"/>
      <c r="MLZ79" s="2"/>
      <c r="MMA79" s="2"/>
      <c r="MMB79" s="2"/>
      <c r="MMC79" s="2"/>
      <c r="MMD79" s="2"/>
      <c r="MME79" s="2"/>
      <c r="MMF79" s="2"/>
      <c r="MMG79" s="2"/>
      <c r="MMH79" s="2"/>
      <c r="MMI79" s="2"/>
      <c r="MMJ79" s="2"/>
      <c r="MMK79" s="2"/>
      <c r="MML79" s="2"/>
      <c r="MMM79" s="2"/>
      <c r="MMN79" s="2"/>
      <c r="MMO79" s="2"/>
      <c r="MMP79" s="2"/>
      <c r="MMQ79" s="2"/>
      <c r="MMR79" s="2"/>
      <c r="MMS79" s="2"/>
      <c r="MMT79" s="2"/>
      <c r="MMU79" s="2"/>
      <c r="MMV79" s="2"/>
      <c r="MMW79" s="2"/>
      <c r="MMX79" s="2"/>
      <c r="MMY79" s="2"/>
      <c r="MMZ79" s="2"/>
      <c r="MNA79" s="2"/>
      <c r="MNB79" s="2"/>
      <c r="MNC79" s="2"/>
      <c r="MND79" s="2"/>
      <c r="MNE79" s="2"/>
      <c r="MNF79" s="2"/>
      <c r="MNG79" s="2"/>
      <c r="MNH79" s="2"/>
      <c r="MNI79" s="2"/>
      <c r="MNJ79" s="2"/>
      <c r="MNK79" s="2"/>
      <c r="MNL79" s="2"/>
      <c r="MNM79" s="2"/>
      <c r="MNN79" s="2"/>
      <c r="MNO79" s="2"/>
      <c r="MNP79" s="2"/>
      <c r="MNQ79" s="2"/>
      <c r="MNR79" s="2"/>
      <c r="MNS79" s="2"/>
      <c r="MNT79" s="2"/>
      <c r="MNU79" s="2"/>
      <c r="MNV79" s="2"/>
      <c r="MNW79" s="2"/>
      <c r="MNX79" s="2"/>
      <c r="MNY79" s="2"/>
      <c r="MNZ79" s="2"/>
      <c r="MOA79" s="2"/>
      <c r="MOB79" s="2"/>
      <c r="MOC79" s="2"/>
      <c r="MOD79" s="2"/>
      <c r="MOE79" s="2"/>
      <c r="MOF79" s="2"/>
      <c r="MOG79" s="2"/>
      <c r="MOH79" s="2"/>
      <c r="MOI79" s="2"/>
      <c r="MOJ79" s="2"/>
      <c r="MOK79" s="2"/>
      <c r="MOL79" s="2"/>
      <c r="MOM79" s="2"/>
      <c r="MON79" s="2"/>
      <c r="MOO79" s="2"/>
      <c r="MOP79" s="2"/>
      <c r="MOQ79" s="2"/>
      <c r="MOR79" s="2"/>
      <c r="MOS79" s="2"/>
      <c r="MOT79" s="2"/>
      <c r="MOU79" s="2"/>
      <c r="MOV79" s="2"/>
      <c r="MOW79" s="2"/>
      <c r="MOX79" s="2"/>
      <c r="MOY79" s="2"/>
      <c r="MOZ79" s="2"/>
      <c r="MPA79" s="2"/>
      <c r="MPB79" s="2"/>
      <c r="MPC79" s="2"/>
      <c r="MPD79" s="2"/>
      <c r="MPE79" s="2"/>
      <c r="MPF79" s="2"/>
      <c r="MPG79" s="2"/>
      <c r="MPH79" s="2"/>
      <c r="MPI79" s="2"/>
      <c r="MPJ79" s="2"/>
      <c r="MPK79" s="2"/>
      <c r="MPL79" s="2"/>
      <c r="MPM79" s="2"/>
      <c r="MPN79" s="2"/>
      <c r="MPO79" s="2"/>
      <c r="MPP79" s="2"/>
      <c r="MPQ79" s="2"/>
      <c r="MPR79" s="2"/>
      <c r="MPS79" s="2"/>
      <c r="MPT79" s="2"/>
      <c r="MPU79" s="2"/>
      <c r="MPV79" s="2"/>
      <c r="MPW79" s="2"/>
      <c r="MPX79" s="2"/>
      <c r="MPY79" s="2"/>
      <c r="MPZ79" s="2"/>
      <c r="MQA79" s="2"/>
      <c r="MQB79" s="2"/>
      <c r="MQC79" s="2"/>
      <c r="MQD79" s="2"/>
      <c r="MQE79" s="2"/>
      <c r="MQF79" s="2"/>
      <c r="MQG79" s="2"/>
      <c r="MQH79" s="2"/>
      <c r="MQI79" s="2"/>
      <c r="MQJ79" s="2"/>
      <c r="MQK79" s="2"/>
      <c r="MQL79" s="2"/>
      <c r="MQM79" s="2"/>
      <c r="MQN79" s="2"/>
      <c r="MQO79" s="2"/>
      <c r="MQP79" s="2"/>
      <c r="MQQ79" s="2"/>
      <c r="MQR79" s="2"/>
      <c r="MQS79" s="2"/>
      <c r="MQT79" s="2"/>
      <c r="MQU79" s="2"/>
      <c r="MQV79" s="2"/>
      <c r="MQW79" s="2"/>
      <c r="MQX79" s="2"/>
      <c r="MQY79" s="2"/>
      <c r="MQZ79" s="2"/>
      <c r="MRA79" s="2"/>
      <c r="MRB79" s="2"/>
      <c r="MRC79" s="2"/>
      <c r="MRD79" s="2"/>
      <c r="MRE79" s="2"/>
      <c r="MRF79" s="2"/>
      <c r="MRG79" s="2"/>
      <c r="MRH79" s="2"/>
      <c r="MRI79" s="2"/>
      <c r="MRJ79" s="2"/>
      <c r="MRK79" s="2"/>
      <c r="MRL79" s="2"/>
      <c r="MRM79" s="2"/>
      <c r="MRN79" s="2"/>
      <c r="MRO79" s="2"/>
      <c r="MRP79" s="2"/>
      <c r="MRQ79" s="2"/>
      <c r="MRR79" s="2"/>
      <c r="MRS79" s="2"/>
      <c r="MRT79" s="2"/>
      <c r="MRU79" s="2"/>
      <c r="MRV79" s="2"/>
      <c r="MRW79" s="2"/>
      <c r="MRX79" s="2"/>
      <c r="MRY79" s="2"/>
      <c r="MRZ79" s="2"/>
      <c r="MSA79" s="2"/>
      <c r="MSB79" s="2"/>
      <c r="MSC79" s="2"/>
      <c r="MSD79" s="2"/>
      <c r="MSE79" s="2"/>
      <c r="MSF79" s="2"/>
      <c r="MSG79" s="2"/>
      <c r="MSH79" s="2"/>
      <c r="MSI79" s="2"/>
      <c r="MSJ79" s="2"/>
      <c r="MSK79" s="2"/>
      <c r="MSL79" s="2"/>
      <c r="MSM79" s="2"/>
      <c r="MSN79" s="2"/>
      <c r="MSO79" s="2"/>
      <c r="MSP79" s="2"/>
      <c r="MSQ79" s="2"/>
      <c r="MSR79" s="2"/>
      <c r="MSS79" s="2"/>
      <c r="MST79" s="2"/>
      <c r="MSU79" s="2"/>
      <c r="MSV79" s="2"/>
      <c r="MSW79" s="2"/>
      <c r="MSX79" s="2"/>
      <c r="MSY79" s="2"/>
      <c r="MSZ79" s="2"/>
      <c r="MTA79" s="2"/>
      <c r="MTB79" s="2"/>
      <c r="MTC79" s="2"/>
      <c r="MTD79" s="2"/>
      <c r="MTE79" s="2"/>
      <c r="MTF79" s="2"/>
      <c r="MTG79" s="2"/>
      <c r="MTH79" s="2"/>
      <c r="MTI79" s="2"/>
      <c r="MTJ79" s="2"/>
      <c r="MTK79" s="2"/>
      <c r="MTL79" s="2"/>
      <c r="MTM79" s="2"/>
      <c r="MTN79" s="2"/>
      <c r="MTO79" s="2"/>
      <c r="MTP79" s="2"/>
      <c r="MTQ79" s="2"/>
      <c r="MTR79" s="2"/>
      <c r="MTS79" s="2"/>
      <c r="MTT79" s="2"/>
      <c r="MTU79" s="2"/>
      <c r="MTV79" s="2"/>
      <c r="MTW79" s="2"/>
      <c r="MTX79" s="2"/>
      <c r="MTY79" s="2"/>
      <c r="MTZ79" s="2"/>
      <c r="MUA79" s="2"/>
      <c r="MUB79" s="2"/>
      <c r="MUC79" s="2"/>
      <c r="MUD79" s="2"/>
      <c r="MUE79" s="2"/>
      <c r="MUF79" s="2"/>
      <c r="MUG79" s="2"/>
      <c r="MUH79" s="2"/>
      <c r="MUI79" s="2"/>
      <c r="MUJ79" s="2"/>
      <c r="MUK79" s="2"/>
      <c r="MUL79" s="2"/>
      <c r="MUM79" s="2"/>
      <c r="MUN79" s="2"/>
      <c r="MUO79" s="2"/>
      <c r="MUP79" s="2"/>
      <c r="MUQ79" s="2"/>
      <c r="MUR79" s="2"/>
      <c r="MUS79" s="2"/>
      <c r="MUT79" s="2"/>
      <c r="MUU79" s="2"/>
      <c r="MUV79" s="2"/>
      <c r="MUW79" s="2"/>
      <c r="MUX79" s="2"/>
      <c r="MUY79" s="2"/>
      <c r="MUZ79" s="2"/>
      <c r="MVA79" s="2"/>
      <c r="MVB79" s="2"/>
      <c r="MVC79" s="2"/>
      <c r="MVD79" s="2"/>
      <c r="MVE79" s="2"/>
      <c r="MVF79" s="2"/>
      <c r="MVG79" s="2"/>
      <c r="MVH79" s="2"/>
      <c r="MVI79" s="2"/>
      <c r="MVJ79" s="2"/>
      <c r="MVK79" s="2"/>
      <c r="MVL79" s="2"/>
      <c r="MVM79" s="2"/>
      <c r="MVN79" s="2"/>
      <c r="MVO79" s="2"/>
      <c r="MVP79" s="2"/>
      <c r="MVQ79" s="2"/>
      <c r="MVR79" s="2"/>
      <c r="MVS79" s="2"/>
      <c r="MVT79" s="2"/>
      <c r="MVU79" s="2"/>
      <c r="MVV79" s="2"/>
      <c r="MVW79" s="2"/>
      <c r="MVX79" s="2"/>
      <c r="MVY79" s="2"/>
      <c r="MVZ79" s="2"/>
      <c r="MWA79" s="2"/>
      <c r="MWB79" s="2"/>
      <c r="MWC79" s="2"/>
      <c r="MWD79" s="2"/>
      <c r="MWE79" s="2"/>
      <c r="MWF79" s="2"/>
      <c r="MWG79" s="2"/>
      <c r="MWH79" s="2"/>
      <c r="MWI79" s="2"/>
      <c r="MWJ79" s="2"/>
      <c r="MWK79" s="2"/>
      <c r="MWL79" s="2"/>
      <c r="MWM79" s="2"/>
      <c r="MWN79" s="2"/>
      <c r="MWO79" s="2"/>
      <c r="MWP79" s="2"/>
      <c r="MWQ79" s="2"/>
      <c r="MWR79" s="2"/>
      <c r="MWS79" s="2"/>
      <c r="MWT79" s="2"/>
      <c r="MWU79" s="2"/>
      <c r="MWV79" s="2"/>
      <c r="MWW79" s="2"/>
      <c r="MWX79" s="2"/>
      <c r="MWY79" s="2"/>
      <c r="MWZ79" s="2"/>
      <c r="MXA79" s="2"/>
      <c r="MXB79" s="2"/>
      <c r="MXC79" s="2"/>
      <c r="MXD79" s="2"/>
      <c r="MXE79" s="2"/>
      <c r="MXF79" s="2"/>
      <c r="MXG79" s="2"/>
      <c r="MXH79" s="2"/>
      <c r="MXI79" s="2"/>
      <c r="MXJ79" s="2"/>
      <c r="MXK79" s="2"/>
      <c r="MXL79" s="2"/>
      <c r="MXM79" s="2"/>
      <c r="MXN79" s="2"/>
      <c r="MXO79" s="2"/>
      <c r="MXP79" s="2"/>
      <c r="MXQ79" s="2"/>
      <c r="MXR79" s="2"/>
      <c r="MXS79" s="2"/>
      <c r="MXT79" s="2"/>
      <c r="MXU79" s="2"/>
      <c r="MXV79" s="2"/>
      <c r="MXW79" s="2"/>
      <c r="MXX79" s="2"/>
      <c r="MXY79" s="2"/>
      <c r="MXZ79" s="2"/>
      <c r="MYA79" s="2"/>
      <c r="MYB79" s="2"/>
      <c r="MYC79" s="2"/>
      <c r="MYD79" s="2"/>
      <c r="MYE79" s="2"/>
      <c r="MYF79" s="2"/>
      <c r="MYG79" s="2"/>
      <c r="MYH79" s="2"/>
      <c r="MYI79" s="2"/>
      <c r="MYJ79" s="2"/>
      <c r="MYK79" s="2"/>
      <c r="MYL79" s="2"/>
      <c r="MYM79" s="2"/>
      <c r="MYN79" s="2"/>
      <c r="MYO79" s="2"/>
      <c r="MYP79" s="2"/>
      <c r="MYQ79" s="2"/>
      <c r="MYR79" s="2"/>
      <c r="MYS79" s="2"/>
      <c r="MYT79" s="2"/>
      <c r="MYU79" s="2"/>
      <c r="MYV79" s="2"/>
      <c r="MYW79" s="2"/>
      <c r="MYX79" s="2"/>
      <c r="MYY79" s="2"/>
      <c r="MYZ79" s="2"/>
      <c r="MZA79" s="2"/>
      <c r="MZB79" s="2"/>
      <c r="MZC79" s="2"/>
      <c r="MZD79" s="2"/>
      <c r="MZE79" s="2"/>
      <c r="MZF79" s="2"/>
      <c r="MZG79" s="2"/>
      <c r="MZH79" s="2"/>
      <c r="MZI79" s="2"/>
      <c r="MZJ79" s="2"/>
      <c r="MZK79" s="2"/>
      <c r="MZL79" s="2"/>
      <c r="MZM79" s="2"/>
      <c r="MZN79" s="2"/>
      <c r="MZO79" s="2"/>
      <c r="MZP79" s="2"/>
      <c r="MZQ79" s="2"/>
      <c r="MZR79" s="2"/>
      <c r="MZS79" s="2"/>
      <c r="MZT79" s="2"/>
      <c r="MZU79" s="2"/>
      <c r="MZV79" s="2"/>
      <c r="MZW79" s="2"/>
      <c r="MZX79" s="2"/>
      <c r="MZY79" s="2"/>
      <c r="MZZ79" s="2"/>
      <c r="NAA79" s="2"/>
      <c r="NAB79" s="2"/>
      <c r="NAC79" s="2"/>
      <c r="NAD79" s="2"/>
      <c r="NAE79" s="2"/>
      <c r="NAF79" s="2"/>
      <c r="NAG79" s="2"/>
      <c r="NAH79" s="2"/>
      <c r="NAI79" s="2"/>
      <c r="NAJ79" s="2"/>
      <c r="NAK79" s="2"/>
      <c r="NAL79" s="2"/>
      <c r="NAM79" s="2"/>
      <c r="NAN79" s="2"/>
      <c r="NAO79" s="2"/>
      <c r="NAP79" s="2"/>
      <c r="NAQ79" s="2"/>
      <c r="NAR79" s="2"/>
      <c r="NAS79" s="2"/>
      <c r="NAT79" s="2"/>
      <c r="NAU79" s="2"/>
      <c r="NAV79" s="2"/>
      <c r="NAW79" s="2"/>
      <c r="NAX79" s="2"/>
      <c r="NAY79" s="2"/>
      <c r="NAZ79" s="2"/>
      <c r="NBA79" s="2"/>
      <c r="NBB79" s="2"/>
      <c r="NBC79" s="2"/>
      <c r="NBD79" s="2"/>
      <c r="NBE79" s="2"/>
      <c r="NBF79" s="2"/>
      <c r="NBG79" s="2"/>
      <c r="NBH79" s="2"/>
      <c r="NBI79" s="2"/>
      <c r="NBJ79" s="2"/>
      <c r="NBK79" s="2"/>
      <c r="NBL79" s="2"/>
      <c r="NBM79" s="2"/>
      <c r="NBN79" s="2"/>
      <c r="NBO79" s="2"/>
      <c r="NBP79" s="2"/>
      <c r="NBQ79" s="2"/>
      <c r="NBR79" s="2"/>
      <c r="NBS79" s="2"/>
      <c r="NBT79" s="2"/>
      <c r="NBU79" s="2"/>
      <c r="NBV79" s="2"/>
      <c r="NBW79" s="2"/>
      <c r="NBX79" s="2"/>
      <c r="NBY79" s="2"/>
      <c r="NBZ79" s="2"/>
      <c r="NCA79" s="2"/>
      <c r="NCB79" s="2"/>
      <c r="NCC79" s="2"/>
      <c r="NCD79" s="2"/>
      <c r="NCE79" s="2"/>
      <c r="NCF79" s="2"/>
      <c r="NCG79" s="2"/>
      <c r="NCH79" s="2"/>
      <c r="NCI79" s="2"/>
      <c r="NCJ79" s="2"/>
      <c r="NCK79" s="2"/>
      <c r="NCL79" s="2"/>
      <c r="NCM79" s="2"/>
      <c r="NCN79" s="2"/>
      <c r="NCO79" s="2"/>
      <c r="NCP79" s="2"/>
      <c r="NCQ79" s="2"/>
      <c r="NCR79" s="2"/>
      <c r="NCS79" s="2"/>
      <c r="NCT79" s="2"/>
      <c r="NCU79" s="2"/>
      <c r="NCV79" s="2"/>
      <c r="NCW79" s="2"/>
      <c r="NCX79" s="2"/>
      <c r="NCY79" s="2"/>
      <c r="NCZ79" s="2"/>
      <c r="NDA79" s="2"/>
      <c r="NDB79" s="2"/>
      <c r="NDC79" s="2"/>
      <c r="NDD79" s="2"/>
      <c r="NDE79" s="2"/>
      <c r="NDF79" s="2"/>
      <c r="NDG79" s="2"/>
      <c r="NDH79" s="2"/>
      <c r="NDI79" s="2"/>
      <c r="NDJ79" s="2"/>
      <c r="NDK79" s="2"/>
      <c r="NDL79" s="2"/>
      <c r="NDM79" s="2"/>
      <c r="NDN79" s="2"/>
      <c r="NDO79" s="2"/>
      <c r="NDP79" s="2"/>
      <c r="NDQ79" s="2"/>
      <c r="NDR79" s="2"/>
      <c r="NDS79" s="2"/>
      <c r="NDT79" s="2"/>
      <c r="NDU79" s="2"/>
      <c r="NDV79" s="2"/>
      <c r="NDW79" s="2"/>
      <c r="NDX79" s="2"/>
      <c r="NDY79" s="2"/>
      <c r="NDZ79" s="2"/>
      <c r="NEA79" s="2"/>
      <c r="NEB79" s="2"/>
      <c r="NEC79" s="2"/>
      <c r="NED79" s="2"/>
      <c r="NEE79" s="2"/>
      <c r="NEF79" s="2"/>
      <c r="NEG79" s="2"/>
      <c r="NEH79" s="2"/>
      <c r="NEI79" s="2"/>
      <c r="NEJ79" s="2"/>
      <c r="NEK79" s="2"/>
      <c r="NEL79" s="2"/>
      <c r="NEM79" s="2"/>
      <c r="NEN79" s="2"/>
      <c r="NEO79" s="2"/>
      <c r="NEP79" s="2"/>
      <c r="NEQ79" s="2"/>
      <c r="NER79" s="2"/>
      <c r="NES79" s="2"/>
      <c r="NET79" s="2"/>
      <c r="NEU79" s="2"/>
      <c r="NEV79" s="2"/>
      <c r="NEW79" s="2"/>
      <c r="NEX79" s="2"/>
      <c r="NEY79" s="2"/>
      <c r="NEZ79" s="2"/>
      <c r="NFA79" s="2"/>
      <c r="NFB79" s="2"/>
      <c r="NFC79" s="2"/>
      <c r="NFD79" s="2"/>
      <c r="NFE79" s="2"/>
      <c r="NFF79" s="2"/>
      <c r="NFG79" s="2"/>
      <c r="NFH79" s="2"/>
      <c r="NFI79" s="2"/>
      <c r="NFJ79" s="2"/>
      <c r="NFK79" s="2"/>
      <c r="NFL79" s="2"/>
      <c r="NFM79" s="2"/>
      <c r="NFN79" s="2"/>
      <c r="NFO79" s="2"/>
      <c r="NFP79" s="2"/>
      <c r="NFQ79" s="2"/>
      <c r="NFR79" s="2"/>
      <c r="NFS79" s="2"/>
      <c r="NFT79" s="2"/>
      <c r="NFU79" s="2"/>
      <c r="NFV79" s="2"/>
      <c r="NFW79" s="2"/>
      <c r="NFX79" s="2"/>
      <c r="NFY79" s="2"/>
      <c r="NFZ79" s="2"/>
      <c r="NGA79" s="2"/>
      <c r="NGB79" s="2"/>
      <c r="NGC79" s="2"/>
      <c r="NGD79" s="2"/>
      <c r="NGE79" s="2"/>
      <c r="NGF79" s="2"/>
      <c r="NGG79" s="2"/>
      <c r="NGH79" s="2"/>
      <c r="NGI79" s="2"/>
      <c r="NGJ79" s="2"/>
      <c r="NGK79" s="2"/>
      <c r="NGL79" s="2"/>
      <c r="NGM79" s="2"/>
      <c r="NGN79" s="2"/>
      <c r="NGO79" s="2"/>
      <c r="NGP79" s="2"/>
      <c r="NGQ79" s="2"/>
      <c r="NGR79" s="2"/>
      <c r="NGS79" s="2"/>
      <c r="NGT79" s="2"/>
      <c r="NGU79" s="2"/>
      <c r="NGV79" s="2"/>
      <c r="NGW79" s="2"/>
      <c r="NGX79" s="2"/>
      <c r="NGY79" s="2"/>
      <c r="NGZ79" s="2"/>
      <c r="NHA79" s="2"/>
      <c r="NHB79" s="2"/>
      <c r="NHC79" s="2"/>
      <c r="NHD79" s="2"/>
      <c r="NHE79" s="2"/>
      <c r="NHF79" s="2"/>
      <c r="NHG79" s="2"/>
      <c r="NHH79" s="2"/>
      <c r="NHI79" s="2"/>
      <c r="NHJ79" s="2"/>
      <c r="NHK79" s="2"/>
      <c r="NHL79" s="2"/>
      <c r="NHM79" s="2"/>
      <c r="NHN79" s="2"/>
      <c r="NHO79" s="2"/>
      <c r="NHP79" s="2"/>
      <c r="NHQ79" s="2"/>
      <c r="NHR79" s="2"/>
      <c r="NHS79" s="2"/>
      <c r="NHT79" s="2"/>
      <c r="NHU79" s="2"/>
      <c r="NHV79" s="2"/>
      <c r="NHW79" s="2"/>
      <c r="NHX79" s="2"/>
      <c r="NHY79" s="2"/>
      <c r="NHZ79" s="2"/>
      <c r="NIA79" s="2"/>
      <c r="NIB79" s="2"/>
      <c r="NIC79" s="2"/>
      <c r="NID79" s="2"/>
      <c r="NIE79" s="2"/>
      <c r="NIF79" s="2"/>
      <c r="NIG79" s="2"/>
      <c r="NIH79" s="2"/>
      <c r="NII79" s="2"/>
      <c r="NIJ79" s="2"/>
      <c r="NIK79" s="2"/>
      <c r="NIL79" s="2"/>
      <c r="NIM79" s="2"/>
      <c r="NIN79" s="2"/>
      <c r="NIO79" s="2"/>
      <c r="NIP79" s="2"/>
      <c r="NIQ79" s="2"/>
      <c r="NIR79" s="2"/>
      <c r="NIS79" s="2"/>
      <c r="NIT79" s="2"/>
      <c r="NIU79" s="2"/>
      <c r="NIV79" s="2"/>
      <c r="NIW79" s="2"/>
      <c r="NIX79" s="2"/>
      <c r="NIY79" s="2"/>
      <c r="NIZ79" s="2"/>
      <c r="NJA79" s="2"/>
      <c r="NJB79" s="2"/>
      <c r="NJC79" s="2"/>
      <c r="NJD79" s="2"/>
      <c r="NJE79" s="2"/>
      <c r="NJF79" s="2"/>
      <c r="NJG79" s="2"/>
      <c r="NJH79" s="2"/>
      <c r="NJI79" s="2"/>
      <c r="NJJ79" s="2"/>
      <c r="NJK79" s="2"/>
      <c r="NJL79" s="2"/>
      <c r="NJM79" s="2"/>
      <c r="NJN79" s="2"/>
      <c r="NJO79" s="2"/>
      <c r="NJP79" s="2"/>
      <c r="NJQ79" s="2"/>
      <c r="NJR79" s="2"/>
      <c r="NJS79" s="2"/>
      <c r="NJT79" s="2"/>
      <c r="NJU79" s="2"/>
      <c r="NJV79" s="2"/>
      <c r="NJW79" s="2"/>
      <c r="NJX79" s="2"/>
      <c r="NJY79" s="2"/>
      <c r="NJZ79" s="2"/>
      <c r="NKA79" s="2"/>
      <c r="NKB79" s="2"/>
      <c r="NKC79" s="2"/>
      <c r="NKD79" s="2"/>
      <c r="NKE79" s="2"/>
      <c r="NKF79" s="2"/>
      <c r="NKG79" s="2"/>
      <c r="NKH79" s="2"/>
      <c r="NKI79" s="2"/>
      <c r="NKJ79" s="2"/>
      <c r="NKK79" s="2"/>
      <c r="NKL79" s="2"/>
      <c r="NKM79" s="2"/>
      <c r="NKN79" s="2"/>
      <c r="NKO79" s="2"/>
      <c r="NKP79" s="2"/>
      <c r="NKQ79" s="2"/>
      <c r="NKR79" s="2"/>
      <c r="NKS79" s="2"/>
      <c r="NKT79" s="2"/>
      <c r="NKU79" s="2"/>
      <c r="NKV79" s="2"/>
      <c r="NKW79" s="2"/>
      <c r="NKX79" s="2"/>
      <c r="NKY79" s="2"/>
      <c r="NKZ79" s="2"/>
      <c r="NLA79" s="2"/>
      <c r="NLB79" s="2"/>
      <c r="NLC79" s="2"/>
      <c r="NLD79" s="2"/>
      <c r="NLE79" s="2"/>
      <c r="NLF79" s="2"/>
      <c r="NLG79" s="2"/>
      <c r="NLH79" s="2"/>
      <c r="NLI79" s="2"/>
      <c r="NLJ79" s="2"/>
      <c r="NLK79" s="2"/>
      <c r="NLL79" s="2"/>
      <c r="NLM79" s="2"/>
      <c r="NLN79" s="2"/>
      <c r="NLO79" s="2"/>
      <c r="NLP79" s="2"/>
      <c r="NLQ79" s="2"/>
      <c r="NLR79" s="2"/>
      <c r="NLS79" s="2"/>
      <c r="NLT79" s="2"/>
      <c r="NLU79" s="2"/>
      <c r="NLV79" s="2"/>
      <c r="NLW79" s="2"/>
      <c r="NLX79" s="2"/>
      <c r="NLY79" s="2"/>
      <c r="NLZ79" s="2"/>
      <c r="NMA79" s="2"/>
      <c r="NMB79" s="2"/>
      <c r="NMC79" s="2"/>
      <c r="NMD79" s="2"/>
      <c r="NME79" s="2"/>
      <c r="NMF79" s="2"/>
      <c r="NMG79" s="2"/>
      <c r="NMH79" s="2"/>
      <c r="NMI79" s="2"/>
      <c r="NMJ79" s="2"/>
      <c r="NMK79" s="2"/>
      <c r="NML79" s="2"/>
      <c r="NMM79" s="2"/>
      <c r="NMN79" s="2"/>
      <c r="NMO79" s="2"/>
      <c r="NMP79" s="2"/>
      <c r="NMQ79" s="2"/>
      <c r="NMR79" s="2"/>
      <c r="NMS79" s="2"/>
      <c r="NMT79" s="2"/>
      <c r="NMU79" s="2"/>
      <c r="NMV79" s="2"/>
      <c r="NMW79" s="2"/>
      <c r="NMX79" s="2"/>
      <c r="NMY79" s="2"/>
      <c r="NMZ79" s="2"/>
      <c r="NNA79" s="2"/>
      <c r="NNB79" s="2"/>
      <c r="NNC79" s="2"/>
      <c r="NND79" s="2"/>
      <c r="NNE79" s="2"/>
      <c r="NNF79" s="2"/>
      <c r="NNG79" s="2"/>
      <c r="NNH79" s="2"/>
      <c r="NNI79" s="2"/>
      <c r="NNJ79" s="2"/>
      <c r="NNK79" s="2"/>
      <c r="NNL79" s="2"/>
      <c r="NNM79" s="2"/>
      <c r="NNN79" s="2"/>
      <c r="NNO79" s="2"/>
      <c r="NNP79" s="2"/>
      <c r="NNQ79" s="2"/>
      <c r="NNR79" s="2"/>
      <c r="NNS79" s="2"/>
      <c r="NNT79" s="2"/>
      <c r="NNU79" s="2"/>
      <c r="NNV79" s="2"/>
      <c r="NNW79" s="2"/>
      <c r="NNX79" s="2"/>
      <c r="NNY79" s="2"/>
      <c r="NNZ79" s="2"/>
      <c r="NOA79" s="2"/>
      <c r="NOB79" s="2"/>
      <c r="NOC79" s="2"/>
      <c r="NOD79" s="2"/>
      <c r="NOE79" s="2"/>
      <c r="NOF79" s="2"/>
      <c r="NOG79" s="2"/>
      <c r="NOH79" s="2"/>
      <c r="NOI79" s="2"/>
      <c r="NOJ79" s="2"/>
      <c r="NOK79" s="2"/>
      <c r="NOL79" s="2"/>
      <c r="NOM79" s="2"/>
      <c r="NON79" s="2"/>
      <c r="NOO79" s="2"/>
      <c r="NOP79" s="2"/>
      <c r="NOQ79" s="2"/>
      <c r="NOR79" s="2"/>
      <c r="NOS79" s="2"/>
      <c r="NOT79" s="2"/>
      <c r="NOU79" s="2"/>
      <c r="NOV79" s="2"/>
      <c r="NOW79" s="2"/>
      <c r="NOX79" s="2"/>
      <c r="NOY79" s="2"/>
      <c r="NOZ79" s="2"/>
      <c r="NPA79" s="2"/>
      <c r="NPB79" s="2"/>
      <c r="NPC79" s="2"/>
      <c r="NPD79" s="2"/>
      <c r="NPE79" s="2"/>
      <c r="NPF79" s="2"/>
      <c r="NPG79" s="2"/>
      <c r="NPH79" s="2"/>
      <c r="NPI79" s="2"/>
      <c r="NPJ79" s="2"/>
      <c r="NPK79" s="2"/>
      <c r="NPL79" s="2"/>
      <c r="NPM79" s="2"/>
      <c r="NPN79" s="2"/>
      <c r="NPO79" s="2"/>
      <c r="NPP79" s="2"/>
      <c r="NPQ79" s="2"/>
      <c r="NPR79" s="2"/>
      <c r="NPS79" s="2"/>
      <c r="NPT79" s="2"/>
      <c r="NPU79" s="2"/>
      <c r="NPV79" s="2"/>
      <c r="NPW79" s="2"/>
      <c r="NPX79" s="2"/>
      <c r="NPY79" s="2"/>
      <c r="NPZ79" s="2"/>
      <c r="NQA79" s="2"/>
      <c r="NQB79" s="2"/>
      <c r="NQC79" s="2"/>
      <c r="NQD79" s="2"/>
      <c r="NQE79" s="2"/>
      <c r="NQF79" s="2"/>
      <c r="NQG79" s="2"/>
      <c r="NQH79" s="2"/>
      <c r="NQI79" s="2"/>
      <c r="NQJ79" s="2"/>
      <c r="NQK79" s="2"/>
      <c r="NQL79" s="2"/>
      <c r="NQM79" s="2"/>
      <c r="NQN79" s="2"/>
      <c r="NQO79" s="2"/>
      <c r="NQP79" s="2"/>
      <c r="NQQ79" s="2"/>
      <c r="NQR79" s="2"/>
      <c r="NQS79" s="2"/>
      <c r="NQT79" s="2"/>
      <c r="NQU79" s="2"/>
      <c r="NQV79" s="2"/>
      <c r="NQW79" s="2"/>
      <c r="NQX79" s="2"/>
      <c r="NQY79" s="2"/>
      <c r="NQZ79" s="2"/>
      <c r="NRA79" s="2"/>
      <c r="NRB79" s="2"/>
      <c r="NRC79" s="2"/>
      <c r="NRD79" s="2"/>
      <c r="NRE79" s="2"/>
      <c r="NRF79" s="2"/>
      <c r="NRG79" s="2"/>
      <c r="NRH79" s="2"/>
      <c r="NRI79" s="2"/>
      <c r="NRJ79" s="2"/>
      <c r="NRK79" s="2"/>
      <c r="NRL79" s="2"/>
      <c r="NRM79" s="2"/>
      <c r="NRN79" s="2"/>
      <c r="NRO79" s="2"/>
      <c r="NRP79" s="2"/>
      <c r="NRQ79" s="2"/>
      <c r="NRR79" s="2"/>
      <c r="NRS79" s="2"/>
      <c r="NRT79" s="2"/>
      <c r="NRU79" s="2"/>
      <c r="NRV79" s="2"/>
      <c r="NRW79" s="2"/>
      <c r="NRX79" s="2"/>
      <c r="NRY79" s="2"/>
      <c r="NRZ79" s="2"/>
      <c r="NSA79" s="2"/>
      <c r="NSB79" s="2"/>
      <c r="NSC79" s="2"/>
      <c r="NSD79" s="2"/>
      <c r="NSE79" s="2"/>
      <c r="NSF79" s="2"/>
      <c r="NSG79" s="2"/>
      <c r="NSH79" s="2"/>
      <c r="NSI79" s="2"/>
      <c r="NSJ79" s="2"/>
      <c r="NSK79" s="2"/>
      <c r="NSL79" s="2"/>
      <c r="NSM79" s="2"/>
      <c r="NSN79" s="2"/>
      <c r="NSO79" s="2"/>
      <c r="NSP79" s="2"/>
      <c r="NSQ79" s="2"/>
      <c r="NSR79" s="2"/>
      <c r="NSS79" s="2"/>
      <c r="NST79" s="2"/>
      <c r="NSU79" s="2"/>
      <c r="NSV79" s="2"/>
      <c r="NSW79" s="2"/>
      <c r="NSX79" s="2"/>
      <c r="NSY79" s="2"/>
      <c r="NSZ79" s="2"/>
      <c r="NTA79" s="2"/>
      <c r="NTB79" s="2"/>
      <c r="NTC79" s="2"/>
      <c r="NTD79" s="2"/>
      <c r="NTE79" s="2"/>
      <c r="NTF79" s="2"/>
      <c r="NTG79" s="2"/>
      <c r="NTH79" s="2"/>
      <c r="NTI79" s="2"/>
      <c r="NTJ79" s="2"/>
      <c r="NTK79" s="2"/>
      <c r="NTL79" s="2"/>
      <c r="NTM79" s="2"/>
      <c r="NTN79" s="2"/>
      <c r="NTO79" s="2"/>
      <c r="NTP79" s="2"/>
      <c r="NTQ79" s="2"/>
      <c r="NTR79" s="2"/>
      <c r="NTS79" s="2"/>
      <c r="NTT79" s="2"/>
      <c r="NTU79" s="2"/>
      <c r="NTV79" s="2"/>
      <c r="NTW79" s="2"/>
      <c r="NTX79" s="2"/>
      <c r="NTY79" s="2"/>
      <c r="NTZ79" s="2"/>
      <c r="NUA79" s="2"/>
      <c r="NUB79" s="2"/>
      <c r="NUC79" s="2"/>
      <c r="NUD79" s="2"/>
      <c r="NUE79" s="2"/>
      <c r="NUF79" s="2"/>
      <c r="NUG79" s="2"/>
      <c r="NUH79" s="2"/>
      <c r="NUI79" s="2"/>
      <c r="NUJ79" s="2"/>
      <c r="NUK79" s="2"/>
      <c r="NUL79" s="2"/>
      <c r="NUM79" s="2"/>
      <c r="NUN79" s="2"/>
      <c r="NUO79" s="2"/>
      <c r="NUP79" s="2"/>
      <c r="NUQ79" s="2"/>
      <c r="NUR79" s="2"/>
      <c r="NUS79" s="2"/>
      <c r="NUT79" s="2"/>
      <c r="NUU79" s="2"/>
      <c r="NUV79" s="2"/>
      <c r="NUW79" s="2"/>
      <c r="NUX79" s="2"/>
      <c r="NUY79" s="2"/>
      <c r="NUZ79" s="2"/>
      <c r="NVA79" s="2"/>
      <c r="NVB79" s="2"/>
      <c r="NVC79" s="2"/>
      <c r="NVD79" s="2"/>
      <c r="NVE79" s="2"/>
      <c r="NVF79" s="2"/>
      <c r="NVG79" s="2"/>
      <c r="NVH79" s="2"/>
      <c r="NVI79" s="2"/>
      <c r="NVJ79" s="2"/>
      <c r="NVK79" s="2"/>
      <c r="NVL79" s="2"/>
      <c r="NVM79" s="2"/>
      <c r="NVN79" s="2"/>
      <c r="NVO79" s="2"/>
      <c r="NVP79" s="2"/>
      <c r="NVQ79" s="2"/>
      <c r="NVR79" s="2"/>
      <c r="NVS79" s="2"/>
      <c r="NVT79" s="2"/>
      <c r="NVU79" s="2"/>
      <c r="NVV79" s="2"/>
      <c r="NVW79" s="2"/>
      <c r="NVX79" s="2"/>
      <c r="NVY79" s="2"/>
      <c r="NVZ79" s="2"/>
      <c r="NWA79" s="2"/>
      <c r="NWB79" s="2"/>
      <c r="NWC79" s="2"/>
      <c r="NWD79" s="2"/>
      <c r="NWE79" s="2"/>
      <c r="NWF79" s="2"/>
      <c r="NWG79" s="2"/>
      <c r="NWH79" s="2"/>
      <c r="NWI79" s="2"/>
      <c r="NWJ79" s="2"/>
      <c r="NWK79" s="2"/>
      <c r="NWL79" s="2"/>
      <c r="NWM79" s="2"/>
      <c r="NWN79" s="2"/>
      <c r="NWO79" s="2"/>
      <c r="NWP79" s="2"/>
      <c r="NWQ79" s="2"/>
      <c r="NWR79" s="2"/>
      <c r="NWS79" s="2"/>
      <c r="NWT79" s="2"/>
      <c r="NWU79" s="2"/>
      <c r="NWV79" s="2"/>
      <c r="NWW79" s="2"/>
      <c r="NWX79" s="2"/>
      <c r="NWY79" s="2"/>
      <c r="NWZ79" s="2"/>
      <c r="NXA79" s="2"/>
      <c r="NXB79" s="2"/>
      <c r="NXC79" s="2"/>
      <c r="NXD79" s="2"/>
      <c r="NXE79" s="2"/>
      <c r="NXF79" s="2"/>
      <c r="NXG79" s="2"/>
      <c r="NXH79" s="2"/>
      <c r="NXI79" s="2"/>
      <c r="NXJ79" s="2"/>
      <c r="NXK79" s="2"/>
      <c r="NXL79" s="2"/>
      <c r="NXM79" s="2"/>
      <c r="NXN79" s="2"/>
      <c r="NXO79" s="2"/>
      <c r="NXP79" s="2"/>
      <c r="NXQ79" s="2"/>
      <c r="NXR79" s="2"/>
      <c r="NXS79" s="2"/>
      <c r="NXT79" s="2"/>
      <c r="NXU79" s="2"/>
      <c r="NXV79" s="2"/>
      <c r="NXW79" s="2"/>
      <c r="NXX79" s="2"/>
      <c r="NXY79" s="2"/>
      <c r="NXZ79" s="2"/>
      <c r="NYA79" s="2"/>
      <c r="NYB79" s="2"/>
      <c r="NYC79" s="2"/>
      <c r="NYD79" s="2"/>
      <c r="NYE79" s="2"/>
      <c r="NYF79" s="2"/>
      <c r="NYG79" s="2"/>
      <c r="NYH79" s="2"/>
      <c r="NYI79" s="2"/>
      <c r="NYJ79" s="2"/>
      <c r="NYK79" s="2"/>
      <c r="NYL79" s="2"/>
      <c r="NYM79" s="2"/>
      <c r="NYN79" s="2"/>
      <c r="NYO79" s="2"/>
      <c r="NYP79" s="2"/>
      <c r="NYQ79" s="2"/>
      <c r="NYR79" s="2"/>
      <c r="NYS79" s="2"/>
      <c r="NYT79" s="2"/>
      <c r="NYU79" s="2"/>
      <c r="NYV79" s="2"/>
      <c r="NYW79" s="2"/>
      <c r="NYX79" s="2"/>
      <c r="NYY79" s="2"/>
      <c r="NYZ79" s="2"/>
      <c r="NZA79" s="2"/>
      <c r="NZB79" s="2"/>
      <c r="NZC79" s="2"/>
      <c r="NZD79" s="2"/>
      <c r="NZE79" s="2"/>
      <c r="NZF79" s="2"/>
      <c r="NZG79" s="2"/>
      <c r="NZH79" s="2"/>
      <c r="NZI79" s="2"/>
      <c r="NZJ79" s="2"/>
      <c r="NZK79" s="2"/>
      <c r="NZL79" s="2"/>
      <c r="NZM79" s="2"/>
      <c r="NZN79" s="2"/>
      <c r="NZO79" s="2"/>
      <c r="NZP79" s="2"/>
      <c r="NZQ79" s="2"/>
      <c r="NZR79" s="2"/>
      <c r="NZS79" s="2"/>
      <c r="NZT79" s="2"/>
      <c r="NZU79" s="2"/>
      <c r="NZV79" s="2"/>
      <c r="NZW79" s="2"/>
      <c r="NZX79" s="2"/>
      <c r="NZY79" s="2"/>
      <c r="NZZ79" s="2"/>
      <c r="OAA79" s="2"/>
      <c r="OAB79" s="2"/>
      <c r="OAC79" s="2"/>
      <c r="OAD79" s="2"/>
      <c r="OAE79" s="2"/>
      <c r="OAF79" s="2"/>
      <c r="OAG79" s="2"/>
      <c r="OAH79" s="2"/>
      <c r="OAI79" s="2"/>
      <c r="OAJ79" s="2"/>
      <c r="OAK79" s="2"/>
      <c r="OAL79" s="2"/>
      <c r="OAM79" s="2"/>
      <c r="OAN79" s="2"/>
      <c r="OAO79" s="2"/>
      <c r="OAP79" s="2"/>
      <c r="OAQ79" s="2"/>
      <c r="OAR79" s="2"/>
      <c r="OAS79" s="2"/>
      <c r="OAT79" s="2"/>
      <c r="OAU79" s="2"/>
      <c r="OAV79" s="2"/>
      <c r="OAW79" s="2"/>
      <c r="OAX79" s="2"/>
      <c r="OAY79" s="2"/>
      <c r="OAZ79" s="2"/>
      <c r="OBA79" s="2"/>
      <c r="OBB79" s="2"/>
      <c r="OBC79" s="2"/>
      <c r="OBD79" s="2"/>
      <c r="OBE79" s="2"/>
      <c r="OBF79" s="2"/>
      <c r="OBG79" s="2"/>
      <c r="OBH79" s="2"/>
      <c r="OBI79" s="2"/>
      <c r="OBJ79" s="2"/>
      <c r="OBK79" s="2"/>
      <c r="OBL79" s="2"/>
      <c r="OBM79" s="2"/>
      <c r="OBN79" s="2"/>
      <c r="OBO79" s="2"/>
      <c r="OBP79" s="2"/>
      <c r="OBQ79" s="2"/>
      <c r="OBR79" s="2"/>
      <c r="OBS79" s="2"/>
      <c r="OBT79" s="2"/>
      <c r="OBU79" s="2"/>
      <c r="OBV79" s="2"/>
      <c r="OBW79" s="2"/>
      <c r="OBX79" s="2"/>
      <c r="OBY79" s="2"/>
      <c r="OBZ79" s="2"/>
      <c r="OCA79" s="2"/>
      <c r="OCB79" s="2"/>
      <c r="OCC79" s="2"/>
      <c r="OCD79" s="2"/>
      <c r="OCE79" s="2"/>
      <c r="OCF79" s="2"/>
      <c r="OCG79" s="2"/>
      <c r="OCH79" s="2"/>
      <c r="OCI79" s="2"/>
      <c r="OCJ79" s="2"/>
      <c r="OCK79" s="2"/>
      <c r="OCL79" s="2"/>
      <c r="OCM79" s="2"/>
      <c r="OCN79" s="2"/>
      <c r="OCO79" s="2"/>
      <c r="OCP79" s="2"/>
      <c r="OCQ79" s="2"/>
      <c r="OCR79" s="2"/>
      <c r="OCS79" s="2"/>
      <c r="OCT79" s="2"/>
      <c r="OCU79" s="2"/>
      <c r="OCV79" s="2"/>
      <c r="OCW79" s="2"/>
      <c r="OCX79" s="2"/>
      <c r="OCY79" s="2"/>
      <c r="OCZ79" s="2"/>
      <c r="ODA79" s="2"/>
      <c r="ODB79" s="2"/>
      <c r="ODC79" s="2"/>
      <c r="ODD79" s="2"/>
      <c r="ODE79" s="2"/>
      <c r="ODF79" s="2"/>
      <c r="ODG79" s="2"/>
      <c r="ODH79" s="2"/>
      <c r="ODI79" s="2"/>
      <c r="ODJ79" s="2"/>
      <c r="ODK79" s="2"/>
      <c r="ODL79" s="2"/>
      <c r="ODM79" s="2"/>
      <c r="ODN79" s="2"/>
      <c r="ODO79" s="2"/>
      <c r="ODP79" s="2"/>
      <c r="ODQ79" s="2"/>
      <c r="ODR79" s="2"/>
      <c r="ODS79" s="2"/>
      <c r="ODT79" s="2"/>
      <c r="ODU79" s="2"/>
      <c r="ODV79" s="2"/>
      <c r="ODW79" s="2"/>
      <c r="ODX79" s="2"/>
      <c r="ODY79" s="2"/>
      <c r="ODZ79" s="2"/>
      <c r="OEA79" s="2"/>
      <c r="OEB79" s="2"/>
      <c r="OEC79" s="2"/>
      <c r="OED79" s="2"/>
      <c r="OEE79" s="2"/>
      <c r="OEF79" s="2"/>
      <c r="OEG79" s="2"/>
      <c r="OEH79" s="2"/>
      <c r="OEI79" s="2"/>
      <c r="OEJ79" s="2"/>
      <c r="OEK79" s="2"/>
      <c r="OEL79" s="2"/>
      <c r="OEM79" s="2"/>
      <c r="OEN79" s="2"/>
      <c r="OEO79" s="2"/>
      <c r="OEP79" s="2"/>
      <c r="OEQ79" s="2"/>
      <c r="OER79" s="2"/>
      <c r="OES79" s="2"/>
      <c r="OET79" s="2"/>
      <c r="OEU79" s="2"/>
      <c r="OEV79" s="2"/>
      <c r="OEW79" s="2"/>
      <c r="OEX79" s="2"/>
      <c r="OEY79" s="2"/>
      <c r="OEZ79" s="2"/>
      <c r="OFA79" s="2"/>
      <c r="OFB79" s="2"/>
      <c r="OFC79" s="2"/>
      <c r="OFD79" s="2"/>
      <c r="OFE79" s="2"/>
      <c r="OFF79" s="2"/>
      <c r="OFG79" s="2"/>
      <c r="OFH79" s="2"/>
      <c r="OFI79" s="2"/>
      <c r="OFJ79" s="2"/>
      <c r="OFK79" s="2"/>
      <c r="OFL79" s="2"/>
      <c r="OFM79" s="2"/>
      <c r="OFN79" s="2"/>
      <c r="OFO79" s="2"/>
      <c r="OFP79" s="2"/>
      <c r="OFQ79" s="2"/>
      <c r="OFR79" s="2"/>
      <c r="OFS79" s="2"/>
      <c r="OFT79" s="2"/>
      <c r="OFU79" s="2"/>
      <c r="OFV79" s="2"/>
      <c r="OFW79" s="2"/>
      <c r="OFX79" s="2"/>
      <c r="OFY79" s="2"/>
      <c r="OFZ79" s="2"/>
      <c r="OGA79" s="2"/>
      <c r="OGB79" s="2"/>
      <c r="OGC79" s="2"/>
      <c r="OGD79" s="2"/>
      <c r="OGE79" s="2"/>
      <c r="OGF79" s="2"/>
      <c r="OGG79" s="2"/>
      <c r="OGH79" s="2"/>
      <c r="OGI79" s="2"/>
      <c r="OGJ79" s="2"/>
      <c r="OGK79" s="2"/>
      <c r="OGL79" s="2"/>
      <c r="OGM79" s="2"/>
      <c r="OGN79" s="2"/>
      <c r="OGO79" s="2"/>
      <c r="OGP79" s="2"/>
      <c r="OGQ79" s="2"/>
      <c r="OGR79" s="2"/>
      <c r="OGS79" s="2"/>
      <c r="OGT79" s="2"/>
      <c r="OGU79" s="2"/>
      <c r="OGV79" s="2"/>
      <c r="OGW79" s="2"/>
      <c r="OGX79" s="2"/>
      <c r="OGY79" s="2"/>
      <c r="OGZ79" s="2"/>
      <c r="OHA79" s="2"/>
      <c r="OHB79" s="2"/>
      <c r="OHC79" s="2"/>
      <c r="OHD79" s="2"/>
      <c r="OHE79" s="2"/>
      <c r="OHF79" s="2"/>
      <c r="OHG79" s="2"/>
      <c r="OHH79" s="2"/>
      <c r="OHI79" s="2"/>
      <c r="OHJ79" s="2"/>
      <c r="OHK79" s="2"/>
      <c r="OHL79" s="2"/>
      <c r="OHM79" s="2"/>
      <c r="OHN79" s="2"/>
      <c r="OHO79" s="2"/>
      <c r="OHP79" s="2"/>
      <c r="OHQ79" s="2"/>
      <c r="OHR79" s="2"/>
      <c r="OHS79" s="2"/>
      <c r="OHT79" s="2"/>
      <c r="OHU79" s="2"/>
      <c r="OHV79" s="2"/>
      <c r="OHW79" s="2"/>
      <c r="OHX79" s="2"/>
      <c r="OHY79" s="2"/>
      <c r="OHZ79" s="2"/>
      <c r="OIA79" s="2"/>
      <c r="OIB79" s="2"/>
      <c r="OIC79" s="2"/>
      <c r="OID79" s="2"/>
      <c r="OIE79" s="2"/>
      <c r="OIF79" s="2"/>
      <c r="OIG79" s="2"/>
      <c r="OIH79" s="2"/>
      <c r="OII79" s="2"/>
      <c r="OIJ79" s="2"/>
      <c r="OIK79" s="2"/>
      <c r="OIL79" s="2"/>
      <c r="OIM79" s="2"/>
      <c r="OIN79" s="2"/>
      <c r="OIO79" s="2"/>
      <c r="OIP79" s="2"/>
      <c r="OIQ79" s="2"/>
      <c r="OIR79" s="2"/>
      <c r="OIS79" s="2"/>
      <c r="OIT79" s="2"/>
      <c r="OIU79" s="2"/>
      <c r="OIV79" s="2"/>
      <c r="OIW79" s="2"/>
      <c r="OIX79" s="2"/>
      <c r="OIY79" s="2"/>
      <c r="OIZ79" s="2"/>
      <c r="OJA79" s="2"/>
      <c r="OJB79" s="2"/>
      <c r="OJC79" s="2"/>
      <c r="OJD79" s="2"/>
      <c r="OJE79" s="2"/>
      <c r="OJF79" s="2"/>
      <c r="OJG79" s="2"/>
      <c r="OJH79" s="2"/>
      <c r="OJI79" s="2"/>
      <c r="OJJ79" s="2"/>
      <c r="OJK79" s="2"/>
      <c r="OJL79" s="2"/>
      <c r="OJM79" s="2"/>
      <c r="OJN79" s="2"/>
      <c r="OJO79" s="2"/>
      <c r="OJP79" s="2"/>
      <c r="OJQ79" s="2"/>
      <c r="OJR79" s="2"/>
      <c r="OJS79" s="2"/>
      <c r="OJT79" s="2"/>
      <c r="OJU79" s="2"/>
      <c r="OJV79" s="2"/>
      <c r="OJW79" s="2"/>
      <c r="OJX79" s="2"/>
      <c r="OJY79" s="2"/>
      <c r="OJZ79" s="2"/>
      <c r="OKA79" s="2"/>
      <c r="OKB79" s="2"/>
      <c r="OKC79" s="2"/>
      <c r="OKD79" s="2"/>
      <c r="OKE79" s="2"/>
      <c r="OKF79" s="2"/>
      <c r="OKG79" s="2"/>
      <c r="OKH79" s="2"/>
      <c r="OKI79" s="2"/>
      <c r="OKJ79" s="2"/>
      <c r="OKK79" s="2"/>
      <c r="OKL79" s="2"/>
      <c r="OKM79" s="2"/>
      <c r="OKN79" s="2"/>
      <c r="OKO79" s="2"/>
      <c r="OKP79" s="2"/>
      <c r="OKQ79" s="2"/>
      <c r="OKR79" s="2"/>
      <c r="OKS79" s="2"/>
      <c r="OKT79" s="2"/>
      <c r="OKU79" s="2"/>
      <c r="OKV79" s="2"/>
      <c r="OKW79" s="2"/>
      <c r="OKX79" s="2"/>
      <c r="OKY79" s="2"/>
      <c r="OKZ79" s="2"/>
      <c r="OLA79" s="2"/>
      <c r="OLB79" s="2"/>
      <c r="OLC79" s="2"/>
      <c r="OLD79" s="2"/>
      <c r="OLE79" s="2"/>
      <c r="OLF79" s="2"/>
      <c r="OLG79" s="2"/>
      <c r="OLH79" s="2"/>
      <c r="OLI79" s="2"/>
      <c r="OLJ79" s="2"/>
      <c r="OLK79" s="2"/>
      <c r="OLL79" s="2"/>
      <c r="OLM79" s="2"/>
      <c r="OLN79" s="2"/>
      <c r="OLO79" s="2"/>
      <c r="OLP79" s="2"/>
      <c r="OLQ79" s="2"/>
      <c r="OLR79" s="2"/>
      <c r="OLS79" s="2"/>
      <c r="OLT79" s="2"/>
      <c r="OLU79" s="2"/>
      <c r="OLV79" s="2"/>
      <c r="OLW79" s="2"/>
      <c r="OLX79" s="2"/>
      <c r="OLY79" s="2"/>
      <c r="OLZ79" s="2"/>
      <c r="OMA79" s="2"/>
      <c r="OMB79" s="2"/>
      <c r="OMC79" s="2"/>
      <c r="OMD79" s="2"/>
      <c r="OME79" s="2"/>
      <c r="OMF79" s="2"/>
      <c r="OMG79" s="2"/>
      <c r="OMH79" s="2"/>
      <c r="OMI79" s="2"/>
      <c r="OMJ79" s="2"/>
      <c r="OMK79" s="2"/>
      <c r="OML79" s="2"/>
      <c r="OMM79" s="2"/>
      <c r="OMN79" s="2"/>
      <c r="OMO79" s="2"/>
      <c r="OMP79" s="2"/>
      <c r="OMQ79" s="2"/>
      <c r="OMR79" s="2"/>
      <c r="OMS79" s="2"/>
      <c r="OMT79" s="2"/>
      <c r="OMU79" s="2"/>
      <c r="OMV79" s="2"/>
      <c r="OMW79" s="2"/>
      <c r="OMX79" s="2"/>
      <c r="OMY79" s="2"/>
      <c r="OMZ79" s="2"/>
      <c r="ONA79" s="2"/>
      <c r="ONB79" s="2"/>
      <c r="ONC79" s="2"/>
      <c r="OND79" s="2"/>
      <c r="ONE79" s="2"/>
      <c r="ONF79" s="2"/>
      <c r="ONG79" s="2"/>
      <c r="ONH79" s="2"/>
      <c r="ONI79" s="2"/>
      <c r="ONJ79" s="2"/>
      <c r="ONK79" s="2"/>
      <c r="ONL79" s="2"/>
      <c r="ONM79" s="2"/>
      <c r="ONN79" s="2"/>
      <c r="ONO79" s="2"/>
      <c r="ONP79" s="2"/>
      <c r="ONQ79" s="2"/>
      <c r="ONR79" s="2"/>
      <c r="ONS79" s="2"/>
      <c r="ONT79" s="2"/>
      <c r="ONU79" s="2"/>
      <c r="ONV79" s="2"/>
      <c r="ONW79" s="2"/>
      <c r="ONX79" s="2"/>
      <c r="ONY79" s="2"/>
      <c r="ONZ79" s="2"/>
      <c r="OOA79" s="2"/>
      <c r="OOB79" s="2"/>
      <c r="OOC79" s="2"/>
      <c r="OOD79" s="2"/>
      <c r="OOE79" s="2"/>
      <c r="OOF79" s="2"/>
      <c r="OOG79" s="2"/>
      <c r="OOH79" s="2"/>
      <c r="OOI79" s="2"/>
      <c r="OOJ79" s="2"/>
      <c r="OOK79" s="2"/>
      <c r="OOL79" s="2"/>
      <c r="OOM79" s="2"/>
      <c r="OON79" s="2"/>
      <c r="OOO79" s="2"/>
      <c r="OOP79" s="2"/>
      <c r="OOQ79" s="2"/>
      <c r="OOR79" s="2"/>
      <c r="OOS79" s="2"/>
      <c r="OOT79" s="2"/>
      <c r="OOU79" s="2"/>
      <c r="OOV79" s="2"/>
      <c r="OOW79" s="2"/>
      <c r="OOX79" s="2"/>
      <c r="OOY79" s="2"/>
      <c r="OOZ79" s="2"/>
      <c r="OPA79" s="2"/>
      <c r="OPB79" s="2"/>
      <c r="OPC79" s="2"/>
      <c r="OPD79" s="2"/>
      <c r="OPE79" s="2"/>
      <c r="OPF79" s="2"/>
      <c r="OPG79" s="2"/>
      <c r="OPH79" s="2"/>
      <c r="OPI79" s="2"/>
      <c r="OPJ79" s="2"/>
      <c r="OPK79" s="2"/>
      <c r="OPL79" s="2"/>
      <c r="OPM79" s="2"/>
      <c r="OPN79" s="2"/>
      <c r="OPO79" s="2"/>
      <c r="OPP79" s="2"/>
      <c r="OPQ79" s="2"/>
      <c r="OPR79" s="2"/>
      <c r="OPS79" s="2"/>
      <c r="OPT79" s="2"/>
      <c r="OPU79" s="2"/>
      <c r="OPV79" s="2"/>
      <c r="OPW79" s="2"/>
      <c r="OPX79" s="2"/>
      <c r="OPY79" s="2"/>
      <c r="OPZ79" s="2"/>
      <c r="OQA79" s="2"/>
      <c r="OQB79" s="2"/>
      <c r="OQC79" s="2"/>
      <c r="OQD79" s="2"/>
      <c r="OQE79" s="2"/>
      <c r="OQF79" s="2"/>
      <c r="OQG79" s="2"/>
      <c r="OQH79" s="2"/>
      <c r="OQI79" s="2"/>
      <c r="OQJ79" s="2"/>
      <c r="OQK79" s="2"/>
      <c r="OQL79" s="2"/>
      <c r="OQM79" s="2"/>
      <c r="OQN79" s="2"/>
      <c r="OQO79" s="2"/>
      <c r="OQP79" s="2"/>
      <c r="OQQ79" s="2"/>
      <c r="OQR79" s="2"/>
      <c r="OQS79" s="2"/>
      <c r="OQT79" s="2"/>
      <c r="OQU79" s="2"/>
      <c r="OQV79" s="2"/>
      <c r="OQW79" s="2"/>
      <c r="OQX79" s="2"/>
      <c r="OQY79" s="2"/>
      <c r="OQZ79" s="2"/>
      <c r="ORA79" s="2"/>
      <c r="ORB79" s="2"/>
      <c r="ORC79" s="2"/>
      <c r="ORD79" s="2"/>
      <c r="ORE79" s="2"/>
      <c r="ORF79" s="2"/>
      <c r="ORG79" s="2"/>
      <c r="ORH79" s="2"/>
      <c r="ORI79" s="2"/>
      <c r="ORJ79" s="2"/>
      <c r="ORK79" s="2"/>
      <c r="ORL79" s="2"/>
      <c r="ORM79" s="2"/>
      <c r="ORN79" s="2"/>
      <c r="ORO79" s="2"/>
      <c r="ORP79" s="2"/>
      <c r="ORQ79" s="2"/>
      <c r="ORR79" s="2"/>
      <c r="ORS79" s="2"/>
      <c r="ORT79" s="2"/>
      <c r="ORU79" s="2"/>
      <c r="ORV79" s="2"/>
      <c r="ORW79" s="2"/>
      <c r="ORX79" s="2"/>
      <c r="ORY79" s="2"/>
      <c r="ORZ79" s="2"/>
      <c r="OSA79" s="2"/>
      <c r="OSB79" s="2"/>
      <c r="OSC79" s="2"/>
      <c r="OSD79" s="2"/>
      <c r="OSE79" s="2"/>
      <c r="OSF79" s="2"/>
      <c r="OSG79" s="2"/>
      <c r="OSH79" s="2"/>
      <c r="OSI79" s="2"/>
      <c r="OSJ79" s="2"/>
      <c r="OSK79" s="2"/>
      <c r="OSL79" s="2"/>
      <c r="OSM79" s="2"/>
      <c r="OSN79" s="2"/>
      <c r="OSO79" s="2"/>
      <c r="OSP79" s="2"/>
      <c r="OSQ79" s="2"/>
      <c r="OSR79" s="2"/>
      <c r="OSS79" s="2"/>
      <c r="OST79" s="2"/>
      <c r="OSU79" s="2"/>
      <c r="OSV79" s="2"/>
      <c r="OSW79" s="2"/>
      <c r="OSX79" s="2"/>
      <c r="OSY79" s="2"/>
      <c r="OSZ79" s="2"/>
      <c r="OTA79" s="2"/>
      <c r="OTB79" s="2"/>
      <c r="OTC79" s="2"/>
      <c r="OTD79" s="2"/>
      <c r="OTE79" s="2"/>
      <c r="OTF79" s="2"/>
      <c r="OTG79" s="2"/>
      <c r="OTH79" s="2"/>
      <c r="OTI79" s="2"/>
      <c r="OTJ79" s="2"/>
      <c r="OTK79" s="2"/>
      <c r="OTL79" s="2"/>
      <c r="OTM79" s="2"/>
      <c r="OTN79" s="2"/>
      <c r="OTO79" s="2"/>
      <c r="OTP79" s="2"/>
      <c r="OTQ79" s="2"/>
      <c r="OTR79" s="2"/>
      <c r="OTS79" s="2"/>
      <c r="OTT79" s="2"/>
      <c r="OTU79" s="2"/>
      <c r="OTV79" s="2"/>
      <c r="OTW79" s="2"/>
      <c r="OTX79" s="2"/>
      <c r="OTY79" s="2"/>
      <c r="OTZ79" s="2"/>
      <c r="OUA79" s="2"/>
      <c r="OUB79" s="2"/>
      <c r="OUC79" s="2"/>
      <c r="OUD79" s="2"/>
      <c r="OUE79" s="2"/>
      <c r="OUF79" s="2"/>
      <c r="OUG79" s="2"/>
      <c r="OUH79" s="2"/>
      <c r="OUI79" s="2"/>
      <c r="OUJ79" s="2"/>
      <c r="OUK79" s="2"/>
      <c r="OUL79" s="2"/>
      <c r="OUM79" s="2"/>
      <c r="OUN79" s="2"/>
      <c r="OUO79" s="2"/>
      <c r="OUP79" s="2"/>
      <c r="OUQ79" s="2"/>
      <c r="OUR79" s="2"/>
      <c r="OUS79" s="2"/>
      <c r="OUT79" s="2"/>
      <c r="OUU79" s="2"/>
      <c r="OUV79" s="2"/>
      <c r="OUW79" s="2"/>
      <c r="OUX79" s="2"/>
      <c r="OUY79" s="2"/>
      <c r="OUZ79" s="2"/>
      <c r="OVA79" s="2"/>
      <c r="OVB79" s="2"/>
      <c r="OVC79" s="2"/>
      <c r="OVD79" s="2"/>
      <c r="OVE79" s="2"/>
      <c r="OVF79" s="2"/>
      <c r="OVG79" s="2"/>
      <c r="OVH79" s="2"/>
      <c r="OVI79" s="2"/>
      <c r="OVJ79" s="2"/>
      <c r="OVK79" s="2"/>
      <c r="OVL79" s="2"/>
      <c r="OVM79" s="2"/>
      <c r="OVN79" s="2"/>
      <c r="OVO79" s="2"/>
      <c r="OVP79" s="2"/>
      <c r="OVQ79" s="2"/>
      <c r="OVR79" s="2"/>
      <c r="OVS79" s="2"/>
      <c r="OVT79" s="2"/>
      <c r="OVU79" s="2"/>
      <c r="OVV79" s="2"/>
      <c r="OVW79" s="2"/>
      <c r="OVX79" s="2"/>
      <c r="OVY79" s="2"/>
      <c r="OVZ79" s="2"/>
      <c r="OWA79" s="2"/>
      <c r="OWB79" s="2"/>
      <c r="OWC79" s="2"/>
      <c r="OWD79" s="2"/>
      <c r="OWE79" s="2"/>
      <c r="OWF79" s="2"/>
      <c r="OWG79" s="2"/>
      <c r="OWH79" s="2"/>
      <c r="OWI79" s="2"/>
      <c r="OWJ79" s="2"/>
      <c r="OWK79" s="2"/>
      <c r="OWL79" s="2"/>
      <c r="OWM79" s="2"/>
      <c r="OWN79" s="2"/>
      <c r="OWO79" s="2"/>
      <c r="OWP79" s="2"/>
      <c r="OWQ79" s="2"/>
      <c r="OWR79" s="2"/>
      <c r="OWS79" s="2"/>
      <c r="OWT79" s="2"/>
      <c r="OWU79" s="2"/>
      <c r="OWV79" s="2"/>
      <c r="OWW79" s="2"/>
      <c r="OWX79" s="2"/>
      <c r="OWY79" s="2"/>
      <c r="OWZ79" s="2"/>
      <c r="OXA79" s="2"/>
      <c r="OXB79" s="2"/>
      <c r="OXC79" s="2"/>
      <c r="OXD79" s="2"/>
      <c r="OXE79" s="2"/>
      <c r="OXF79" s="2"/>
      <c r="OXG79" s="2"/>
      <c r="OXH79" s="2"/>
      <c r="OXI79" s="2"/>
      <c r="OXJ79" s="2"/>
      <c r="OXK79" s="2"/>
      <c r="OXL79" s="2"/>
      <c r="OXM79" s="2"/>
      <c r="OXN79" s="2"/>
      <c r="OXO79" s="2"/>
      <c r="OXP79" s="2"/>
      <c r="OXQ79" s="2"/>
      <c r="OXR79" s="2"/>
      <c r="OXS79" s="2"/>
      <c r="OXT79" s="2"/>
      <c r="OXU79" s="2"/>
      <c r="OXV79" s="2"/>
      <c r="OXW79" s="2"/>
      <c r="OXX79" s="2"/>
      <c r="OXY79" s="2"/>
      <c r="OXZ79" s="2"/>
      <c r="OYA79" s="2"/>
      <c r="OYB79" s="2"/>
      <c r="OYC79" s="2"/>
      <c r="OYD79" s="2"/>
      <c r="OYE79" s="2"/>
      <c r="OYF79" s="2"/>
      <c r="OYG79" s="2"/>
      <c r="OYH79" s="2"/>
      <c r="OYI79" s="2"/>
      <c r="OYJ79" s="2"/>
      <c r="OYK79" s="2"/>
      <c r="OYL79" s="2"/>
      <c r="OYM79" s="2"/>
      <c r="OYN79" s="2"/>
      <c r="OYO79" s="2"/>
      <c r="OYP79" s="2"/>
      <c r="OYQ79" s="2"/>
      <c r="OYR79" s="2"/>
      <c r="OYS79" s="2"/>
      <c r="OYT79" s="2"/>
      <c r="OYU79" s="2"/>
      <c r="OYV79" s="2"/>
      <c r="OYW79" s="2"/>
      <c r="OYX79" s="2"/>
      <c r="OYY79" s="2"/>
      <c r="OYZ79" s="2"/>
      <c r="OZA79" s="2"/>
      <c r="OZB79" s="2"/>
      <c r="OZC79" s="2"/>
      <c r="OZD79" s="2"/>
      <c r="OZE79" s="2"/>
      <c r="OZF79" s="2"/>
      <c r="OZG79" s="2"/>
      <c r="OZH79" s="2"/>
      <c r="OZI79" s="2"/>
      <c r="OZJ79" s="2"/>
      <c r="OZK79" s="2"/>
      <c r="OZL79" s="2"/>
      <c r="OZM79" s="2"/>
      <c r="OZN79" s="2"/>
      <c r="OZO79" s="2"/>
      <c r="OZP79" s="2"/>
      <c r="OZQ79" s="2"/>
      <c r="OZR79" s="2"/>
      <c r="OZS79" s="2"/>
      <c r="OZT79" s="2"/>
      <c r="OZU79" s="2"/>
      <c r="OZV79" s="2"/>
      <c r="OZW79" s="2"/>
      <c r="OZX79" s="2"/>
      <c r="OZY79" s="2"/>
      <c r="OZZ79" s="2"/>
      <c r="PAA79" s="2"/>
      <c r="PAB79" s="2"/>
      <c r="PAC79" s="2"/>
      <c r="PAD79" s="2"/>
      <c r="PAE79" s="2"/>
      <c r="PAF79" s="2"/>
      <c r="PAG79" s="2"/>
      <c r="PAH79" s="2"/>
      <c r="PAI79" s="2"/>
      <c r="PAJ79" s="2"/>
      <c r="PAK79" s="2"/>
      <c r="PAL79" s="2"/>
      <c r="PAM79" s="2"/>
      <c r="PAN79" s="2"/>
      <c r="PAO79" s="2"/>
      <c r="PAP79" s="2"/>
      <c r="PAQ79" s="2"/>
      <c r="PAR79" s="2"/>
      <c r="PAS79" s="2"/>
      <c r="PAT79" s="2"/>
      <c r="PAU79" s="2"/>
      <c r="PAV79" s="2"/>
      <c r="PAW79" s="2"/>
      <c r="PAX79" s="2"/>
      <c r="PAY79" s="2"/>
      <c r="PAZ79" s="2"/>
      <c r="PBA79" s="2"/>
      <c r="PBB79" s="2"/>
      <c r="PBC79" s="2"/>
      <c r="PBD79" s="2"/>
      <c r="PBE79" s="2"/>
      <c r="PBF79" s="2"/>
      <c r="PBG79" s="2"/>
      <c r="PBH79" s="2"/>
      <c r="PBI79" s="2"/>
      <c r="PBJ79" s="2"/>
      <c r="PBK79" s="2"/>
      <c r="PBL79" s="2"/>
      <c r="PBM79" s="2"/>
      <c r="PBN79" s="2"/>
      <c r="PBO79" s="2"/>
      <c r="PBP79" s="2"/>
      <c r="PBQ79" s="2"/>
      <c r="PBR79" s="2"/>
      <c r="PBS79" s="2"/>
      <c r="PBT79" s="2"/>
      <c r="PBU79" s="2"/>
      <c r="PBV79" s="2"/>
      <c r="PBW79" s="2"/>
      <c r="PBX79" s="2"/>
      <c r="PBY79" s="2"/>
      <c r="PBZ79" s="2"/>
      <c r="PCA79" s="2"/>
      <c r="PCB79" s="2"/>
      <c r="PCC79" s="2"/>
      <c r="PCD79" s="2"/>
      <c r="PCE79" s="2"/>
      <c r="PCF79" s="2"/>
      <c r="PCG79" s="2"/>
      <c r="PCH79" s="2"/>
      <c r="PCI79" s="2"/>
      <c r="PCJ79" s="2"/>
      <c r="PCK79" s="2"/>
      <c r="PCL79" s="2"/>
      <c r="PCM79" s="2"/>
      <c r="PCN79" s="2"/>
      <c r="PCO79" s="2"/>
      <c r="PCP79" s="2"/>
      <c r="PCQ79" s="2"/>
      <c r="PCR79" s="2"/>
      <c r="PCS79" s="2"/>
      <c r="PCT79" s="2"/>
      <c r="PCU79" s="2"/>
      <c r="PCV79" s="2"/>
      <c r="PCW79" s="2"/>
      <c r="PCX79" s="2"/>
      <c r="PCY79" s="2"/>
      <c r="PCZ79" s="2"/>
      <c r="PDA79" s="2"/>
      <c r="PDB79" s="2"/>
      <c r="PDC79" s="2"/>
      <c r="PDD79" s="2"/>
      <c r="PDE79" s="2"/>
      <c r="PDF79" s="2"/>
      <c r="PDG79" s="2"/>
      <c r="PDH79" s="2"/>
      <c r="PDI79" s="2"/>
      <c r="PDJ79" s="2"/>
      <c r="PDK79" s="2"/>
      <c r="PDL79" s="2"/>
      <c r="PDM79" s="2"/>
      <c r="PDN79" s="2"/>
      <c r="PDO79" s="2"/>
      <c r="PDP79" s="2"/>
      <c r="PDQ79" s="2"/>
      <c r="PDR79" s="2"/>
      <c r="PDS79" s="2"/>
      <c r="PDT79" s="2"/>
      <c r="PDU79" s="2"/>
      <c r="PDV79" s="2"/>
      <c r="PDW79" s="2"/>
      <c r="PDX79" s="2"/>
      <c r="PDY79" s="2"/>
      <c r="PDZ79" s="2"/>
      <c r="PEA79" s="2"/>
      <c r="PEB79" s="2"/>
      <c r="PEC79" s="2"/>
      <c r="PED79" s="2"/>
      <c r="PEE79" s="2"/>
      <c r="PEF79" s="2"/>
      <c r="PEG79" s="2"/>
      <c r="PEH79" s="2"/>
      <c r="PEI79" s="2"/>
      <c r="PEJ79" s="2"/>
      <c r="PEK79" s="2"/>
      <c r="PEL79" s="2"/>
      <c r="PEM79" s="2"/>
      <c r="PEN79" s="2"/>
      <c r="PEO79" s="2"/>
      <c r="PEP79" s="2"/>
      <c r="PEQ79" s="2"/>
      <c r="PER79" s="2"/>
      <c r="PES79" s="2"/>
      <c r="PET79" s="2"/>
      <c r="PEU79" s="2"/>
      <c r="PEV79" s="2"/>
      <c r="PEW79" s="2"/>
      <c r="PEX79" s="2"/>
      <c r="PEY79" s="2"/>
      <c r="PEZ79" s="2"/>
      <c r="PFA79" s="2"/>
      <c r="PFB79" s="2"/>
      <c r="PFC79" s="2"/>
      <c r="PFD79" s="2"/>
      <c r="PFE79" s="2"/>
      <c r="PFF79" s="2"/>
      <c r="PFG79" s="2"/>
      <c r="PFH79" s="2"/>
      <c r="PFI79" s="2"/>
      <c r="PFJ79" s="2"/>
      <c r="PFK79" s="2"/>
      <c r="PFL79" s="2"/>
      <c r="PFM79" s="2"/>
      <c r="PFN79" s="2"/>
      <c r="PFO79" s="2"/>
      <c r="PFP79" s="2"/>
      <c r="PFQ79" s="2"/>
      <c r="PFR79" s="2"/>
      <c r="PFS79" s="2"/>
      <c r="PFT79" s="2"/>
      <c r="PFU79" s="2"/>
      <c r="PFV79" s="2"/>
      <c r="PFW79" s="2"/>
      <c r="PFX79" s="2"/>
      <c r="PFY79" s="2"/>
      <c r="PFZ79" s="2"/>
      <c r="PGA79" s="2"/>
      <c r="PGB79" s="2"/>
      <c r="PGC79" s="2"/>
      <c r="PGD79" s="2"/>
      <c r="PGE79" s="2"/>
      <c r="PGF79" s="2"/>
      <c r="PGG79" s="2"/>
      <c r="PGH79" s="2"/>
      <c r="PGI79" s="2"/>
      <c r="PGJ79" s="2"/>
      <c r="PGK79" s="2"/>
      <c r="PGL79" s="2"/>
      <c r="PGM79" s="2"/>
      <c r="PGN79" s="2"/>
      <c r="PGO79" s="2"/>
      <c r="PGP79" s="2"/>
      <c r="PGQ79" s="2"/>
      <c r="PGR79" s="2"/>
      <c r="PGS79" s="2"/>
      <c r="PGT79" s="2"/>
      <c r="PGU79" s="2"/>
      <c r="PGV79" s="2"/>
      <c r="PGW79" s="2"/>
      <c r="PGX79" s="2"/>
      <c r="PGY79" s="2"/>
      <c r="PGZ79" s="2"/>
      <c r="PHA79" s="2"/>
      <c r="PHB79" s="2"/>
      <c r="PHC79" s="2"/>
      <c r="PHD79" s="2"/>
      <c r="PHE79" s="2"/>
      <c r="PHF79" s="2"/>
      <c r="PHG79" s="2"/>
      <c r="PHH79" s="2"/>
      <c r="PHI79" s="2"/>
      <c r="PHJ79" s="2"/>
      <c r="PHK79" s="2"/>
      <c r="PHL79" s="2"/>
      <c r="PHM79" s="2"/>
      <c r="PHN79" s="2"/>
      <c r="PHO79" s="2"/>
      <c r="PHP79" s="2"/>
      <c r="PHQ79" s="2"/>
      <c r="PHR79" s="2"/>
      <c r="PHS79" s="2"/>
      <c r="PHT79" s="2"/>
      <c r="PHU79" s="2"/>
      <c r="PHV79" s="2"/>
      <c r="PHW79" s="2"/>
      <c r="PHX79" s="2"/>
      <c r="PHY79" s="2"/>
      <c r="PHZ79" s="2"/>
      <c r="PIA79" s="2"/>
      <c r="PIB79" s="2"/>
      <c r="PIC79" s="2"/>
      <c r="PID79" s="2"/>
      <c r="PIE79" s="2"/>
      <c r="PIF79" s="2"/>
      <c r="PIG79" s="2"/>
      <c r="PIH79" s="2"/>
      <c r="PII79" s="2"/>
      <c r="PIJ79" s="2"/>
      <c r="PIK79" s="2"/>
      <c r="PIL79" s="2"/>
      <c r="PIM79" s="2"/>
      <c r="PIN79" s="2"/>
      <c r="PIO79" s="2"/>
      <c r="PIP79" s="2"/>
      <c r="PIQ79" s="2"/>
      <c r="PIR79" s="2"/>
      <c r="PIS79" s="2"/>
      <c r="PIT79" s="2"/>
      <c r="PIU79" s="2"/>
      <c r="PIV79" s="2"/>
      <c r="PIW79" s="2"/>
      <c r="PIX79" s="2"/>
      <c r="PIY79" s="2"/>
      <c r="PIZ79" s="2"/>
      <c r="PJA79" s="2"/>
      <c r="PJB79" s="2"/>
      <c r="PJC79" s="2"/>
      <c r="PJD79" s="2"/>
      <c r="PJE79" s="2"/>
      <c r="PJF79" s="2"/>
      <c r="PJG79" s="2"/>
      <c r="PJH79" s="2"/>
      <c r="PJI79" s="2"/>
      <c r="PJJ79" s="2"/>
      <c r="PJK79" s="2"/>
      <c r="PJL79" s="2"/>
      <c r="PJM79" s="2"/>
      <c r="PJN79" s="2"/>
      <c r="PJO79" s="2"/>
      <c r="PJP79" s="2"/>
      <c r="PJQ79" s="2"/>
      <c r="PJR79" s="2"/>
      <c r="PJS79" s="2"/>
      <c r="PJT79" s="2"/>
      <c r="PJU79" s="2"/>
      <c r="PJV79" s="2"/>
      <c r="PJW79" s="2"/>
      <c r="PJX79" s="2"/>
      <c r="PJY79" s="2"/>
      <c r="PJZ79" s="2"/>
      <c r="PKA79" s="2"/>
      <c r="PKB79" s="2"/>
      <c r="PKC79" s="2"/>
      <c r="PKD79" s="2"/>
      <c r="PKE79" s="2"/>
      <c r="PKF79" s="2"/>
      <c r="PKG79" s="2"/>
      <c r="PKH79" s="2"/>
      <c r="PKI79" s="2"/>
      <c r="PKJ79" s="2"/>
      <c r="PKK79" s="2"/>
      <c r="PKL79" s="2"/>
      <c r="PKM79" s="2"/>
      <c r="PKN79" s="2"/>
      <c r="PKO79" s="2"/>
      <c r="PKP79" s="2"/>
      <c r="PKQ79" s="2"/>
      <c r="PKR79" s="2"/>
      <c r="PKS79" s="2"/>
      <c r="PKT79" s="2"/>
      <c r="PKU79" s="2"/>
      <c r="PKV79" s="2"/>
      <c r="PKW79" s="2"/>
      <c r="PKX79" s="2"/>
      <c r="PKY79" s="2"/>
      <c r="PKZ79" s="2"/>
      <c r="PLA79" s="2"/>
      <c r="PLB79" s="2"/>
      <c r="PLC79" s="2"/>
      <c r="PLD79" s="2"/>
      <c r="PLE79" s="2"/>
      <c r="PLF79" s="2"/>
      <c r="PLG79" s="2"/>
      <c r="PLH79" s="2"/>
      <c r="PLI79" s="2"/>
      <c r="PLJ79" s="2"/>
      <c r="PLK79" s="2"/>
      <c r="PLL79" s="2"/>
      <c r="PLM79" s="2"/>
      <c r="PLN79" s="2"/>
      <c r="PLO79" s="2"/>
      <c r="PLP79" s="2"/>
      <c r="PLQ79" s="2"/>
      <c r="PLR79" s="2"/>
      <c r="PLS79" s="2"/>
      <c r="PLT79" s="2"/>
      <c r="PLU79" s="2"/>
      <c r="PLV79" s="2"/>
      <c r="PLW79" s="2"/>
      <c r="PLX79" s="2"/>
      <c r="PLY79" s="2"/>
      <c r="PLZ79" s="2"/>
      <c r="PMA79" s="2"/>
      <c r="PMB79" s="2"/>
      <c r="PMC79" s="2"/>
      <c r="PMD79" s="2"/>
      <c r="PME79" s="2"/>
      <c r="PMF79" s="2"/>
      <c r="PMG79" s="2"/>
      <c r="PMH79" s="2"/>
      <c r="PMI79" s="2"/>
      <c r="PMJ79" s="2"/>
      <c r="PMK79" s="2"/>
      <c r="PML79" s="2"/>
      <c r="PMM79" s="2"/>
      <c r="PMN79" s="2"/>
      <c r="PMO79" s="2"/>
      <c r="PMP79" s="2"/>
      <c r="PMQ79" s="2"/>
      <c r="PMR79" s="2"/>
      <c r="PMS79" s="2"/>
      <c r="PMT79" s="2"/>
      <c r="PMU79" s="2"/>
      <c r="PMV79" s="2"/>
      <c r="PMW79" s="2"/>
      <c r="PMX79" s="2"/>
      <c r="PMY79" s="2"/>
      <c r="PMZ79" s="2"/>
      <c r="PNA79" s="2"/>
      <c r="PNB79" s="2"/>
      <c r="PNC79" s="2"/>
      <c r="PND79" s="2"/>
      <c r="PNE79" s="2"/>
      <c r="PNF79" s="2"/>
      <c r="PNG79" s="2"/>
      <c r="PNH79" s="2"/>
      <c r="PNI79" s="2"/>
      <c r="PNJ79" s="2"/>
      <c r="PNK79" s="2"/>
      <c r="PNL79" s="2"/>
      <c r="PNM79" s="2"/>
      <c r="PNN79" s="2"/>
      <c r="PNO79" s="2"/>
      <c r="PNP79" s="2"/>
      <c r="PNQ79" s="2"/>
      <c r="PNR79" s="2"/>
      <c r="PNS79" s="2"/>
      <c r="PNT79" s="2"/>
      <c r="PNU79" s="2"/>
      <c r="PNV79" s="2"/>
      <c r="PNW79" s="2"/>
      <c r="PNX79" s="2"/>
      <c r="PNY79" s="2"/>
      <c r="PNZ79" s="2"/>
      <c r="POA79" s="2"/>
      <c r="POB79" s="2"/>
      <c r="POC79" s="2"/>
      <c r="POD79" s="2"/>
      <c r="POE79" s="2"/>
      <c r="POF79" s="2"/>
      <c r="POG79" s="2"/>
      <c r="POH79" s="2"/>
      <c r="POI79" s="2"/>
      <c r="POJ79" s="2"/>
      <c r="POK79" s="2"/>
      <c r="POL79" s="2"/>
      <c r="POM79" s="2"/>
      <c r="PON79" s="2"/>
      <c r="POO79" s="2"/>
      <c r="POP79" s="2"/>
      <c r="POQ79" s="2"/>
      <c r="POR79" s="2"/>
      <c r="POS79" s="2"/>
      <c r="POT79" s="2"/>
      <c r="POU79" s="2"/>
      <c r="POV79" s="2"/>
      <c r="POW79" s="2"/>
      <c r="POX79" s="2"/>
      <c r="POY79" s="2"/>
      <c r="POZ79" s="2"/>
      <c r="PPA79" s="2"/>
      <c r="PPB79" s="2"/>
      <c r="PPC79" s="2"/>
      <c r="PPD79" s="2"/>
      <c r="PPE79" s="2"/>
      <c r="PPF79" s="2"/>
      <c r="PPG79" s="2"/>
      <c r="PPH79" s="2"/>
      <c r="PPI79" s="2"/>
      <c r="PPJ79" s="2"/>
      <c r="PPK79" s="2"/>
      <c r="PPL79" s="2"/>
      <c r="PPM79" s="2"/>
      <c r="PPN79" s="2"/>
      <c r="PPO79" s="2"/>
      <c r="PPP79" s="2"/>
      <c r="PPQ79" s="2"/>
      <c r="PPR79" s="2"/>
      <c r="PPS79" s="2"/>
      <c r="PPT79" s="2"/>
      <c r="PPU79" s="2"/>
      <c r="PPV79" s="2"/>
      <c r="PPW79" s="2"/>
      <c r="PPX79" s="2"/>
      <c r="PPY79" s="2"/>
      <c r="PPZ79" s="2"/>
      <c r="PQA79" s="2"/>
      <c r="PQB79" s="2"/>
      <c r="PQC79" s="2"/>
      <c r="PQD79" s="2"/>
      <c r="PQE79" s="2"/>
      <c r="PQF79" s="2"/>
      <c r="PQG79" s="2"/>
      <c r="PQH79" s="2"/>
      <c r="PQI79" s="2"/>
      <c r="PQJ79" s="2"/>
      <c r="PQK79" s="2"/>
      <c r="PQL79" s="2"/>
      <c r="PQM79" s="2"/>
      <c r="PQN79" s="2"/>
      <c r="PQO79" s="2"/>
      <c r="PQP79" s="2"/>
      <c r="PQQ79" s="2"/>
      <c r="PQR79" s="2"/>
      <c r="PQS79" s="2"/>
      <c r="PQT79" s="2"/>
      <c r="PQU79" s="2"/>
      <c r="PQV79" s="2"/>
      <c r="PQW79" s="2"/>
      <c r="PQX79" s="2"/>
      <c r="PQY79" s="2"/>
      <c r="PQZ79" s="2"/>
      <c r="PRA79" s="2"/>
      <c r="PRB79" s="2"/>
      <c r="PRC79" s="2"/>
      <c r="PRD79" s="2"/>
      <c r="PRE79" s="2"/>
      <c r="PRF79" s="2"/>
      <c r="PRG79" s="2"/>
      <c r="PRH79" s="2"/>
      <c r="PRI79" s="2"/>
      <c r="PRJ79" s="2"/>
      <c r="PRK79" s="2"/>
      <c r="PRL79" s="2"/>
      <c r="PRM79" s="2"/>
      <c r="PRN79" s="2"/>
      <c r="PRO79" s="2"/>
      <c r="PRP79" s="2"/>
      <c r="PRQ79" s="2"/>
      <c r="PRR79" s="2"/>
      <c r="PRS79" s="2"/>
      <c r="PRT79" s="2"/>
      <c r="PRU79" s="2"/>
      <c r="PRV79" s="2"/>
      <c r="PRW79" s="2"/>
      <c r="PRX79" s="2"/>
      <c r="PRY79" s="2"/>
      <c r="PRZ79" s="2"/>
      <c r="PSA79" s="2"/>
      <c r="PSB79" s="2"/>
      <c r="PSC79" s="2"/>
      <c r="PSD79" s="2"/>
      <c r="PSE79" s="2"/>
      <c r="PSF79" s="2"/>
      <c r="PSG79" s="2"/>
      <c r="PSH79" s="2"/>
      <c r="PSI79" s="2"/>
      <c r="PSJ79" s="2"/>
      <c r="PSK79" s="2"/>
      <c r="PSL79" s="2"/>
      <c r="PSM79" s="2"/>
      <c r="PSN79" s="2"/>
      <c r="PSO79" s="2"/>
      <c r="PSP79" s="2"/>
      <c r="PSQ79" s="2"/>
      <c r="PSR79" s="2"/>
      <c r="PSS79" s="2"/>
      <c r="PST79" s="2"/>
      <c r="PSU79" s="2"/>
      <c r="PSV79" s="2"/>
      <c r="PSW79" s="2"/>
      <c r="PSX79" s="2"/>
      <c r="PSY79" s="2"/>
      <c r="PSZ79" s="2"/>
      <c r="PTA79" s="2"/>
      <c r="PTB79" s="2"/>
      <c r="PTC79" s="2"/>
      <c r="PTD79" s="2"/>
      <c r="PTE79" s="2"/>
      <c r="PTF79" s="2"/>
      <c r="PTG79" s="2"/>
      <c r="PTH79" s="2"/>
      <c r="PTI79" s="2"/>
      <c r="PTJ79" s="2"/>
      <c r="PTK79" s="2"/>
      <c r="PTL79" s="2"/>
      <c r="PTM79" s="2"/>
      <c r="PTN79" s="2"/>
      <c r="PTO79" s="2"/>
      <c r="PTP79" s="2"/>
      <c r="PTQ79" s="2"/>
      <c r="PTR79" s="2"/>
      <c r="PTS79" s="2"/>
      <c r="PTT79" s="2"/>
      <c r="PTU79" s="2"/>
      <c r="PTV79" s="2"/>
      <c r="PTW79" s="2"/>
      <c r="PTX79" s="2"/>
      <c r="PTY79" s="2"/>
      <c r="PTZ79" s="2"/>
      <c r="PUA79" s="2"/>
      <c r="PUB79" s="2"/>
      <c r="PUC79" s="2"/>
      <c r="PUD79" s="2"/>
      <c r="PUE79" s="2"/>
      <c r="PUF79" s="2"/>
      <c r="PUG79" s="2"/>
      <c r="PUH79" s="2"/>
      <c r="PUI79" s="2"/>
      <c r="PUJ79" s="2"/>
      <c r="PUK79" s="2"/>
      <c r="PUL79" s="2"/>
      <c r="PUM79" s="2"/>
      <c r="PUN79" s="2"/>
      <c r="PUO79" s="2"/>
      <c r="PUP79" s="2"/>
      <c r="PUQ79" s="2"/>
      <c r="PUR79" s="2"/>
      <c r="PUS79" s="2"/>
      <c r="PUT79" s="2"/>
      <c r="PUU79" s="2"/>
      <c r="PUV79" s="2"/>
      <c r="PUW79" s="2"/>
      <c r="PUX79" s="2"/>
      <c r="PUY79" s="2"/>
      <c r="PUZ79" s="2"/>
      <c r="PVA79" s="2"/>
      <c r="PVB79" s="2"/>
      <c r="PVC79" s="2"/>
      <c r="PVD79" s="2"/>
      <c r="PVE79" s="2"/>
      <c r="PVF79" s="2"/>
      <c r="PVG79" s="2"/>
      <c r="PVH79" s="2"/>
      <c r="PVI79" s="2"/>
      <c r="PVJ79" s="2"/>
      <c r="PVK79" s="2"/>
      <c r="PVL79" s="2"/>
      <c r="PVM79" s="2"/>
      <c r="PVN79" s="2"/>
      <c r="PVO79" s="2"/>
      <c r="PVP79" s="2"/>
      <c r="PVQ79" s="2"/>
      <c r="PVR79" s="2"/>
      <c r="PVS79" s="2"/>
      <c r="PVT79" s="2"/>
      <c r="PVU79" s="2"/>
      <c r="PVV79" s="2"/>
      <c r="PVW79" s="2"/>
      <c r="PVX79" s="2"/>
      <c r="PVY79" s="2"/>
      <c r="PVZ79" s="2"/>
      <c r="PWA79" s="2"/>
      <c r="PWB79" s="2"/>
      <c r="PWC79" s="2"/>
      <c r="PWD79" s="2"/>
      <c r="PWE79" s="2"/>
      <c r="PWF79" s="2"/>
      <c r="PWG79" s="2"/>
      <c r="PWH79" s="2"/>
      <c r="PWI79" s="2"/>
      <c r="PWJ79" s="2"/>
      <c r="PWK79" s="2"/>
      <c r="PWL79" s="2"/>
      <c r="PWM79" s="2"/>
      <c r="PWN79" s="2"/>
      <c r="PWO79" s="2"/>
      <c r="PWP79" s="2"/>
      <c r="PWQ79" s="2"/>
      <c r="PWR79" s="2"/>
      <c r="PWS79" s="2"/>
      <c r="PWT79" s="2"/>
      <c r="PWU79" s="2"/>
      <c r="PWV79" s="2"/>
      <c r="PWW79" s="2"/>
      <c r="PWX79" s="2"/>
      <c r="PWY79" s="2"/>
      <c r="PWZ79" s="2"/>
      <c r="PXA79" s="2"/>
      <c r="PXB79" s="2"/>
      <c r="PXC79" s="2"/>
      <c r="PXD79" s="2"/>
      <c r="PXE79" s="2"/>
      <c r="PXF79" s="2"/>
      <c r="PXG79" s="2"/>
      <c r="PXH79" s="2"/>
      <c r="PXI79" s="2"/>
      <c r="PXJ79" s="2"/>
      <c r="PXK79" s="2"/>
      <c r="PXL79" s="2"/>
      <c r="PXM79" s="2"/>
      <c r="PXN79" s="2"/>
      <c r="PXO79" s="2"/>
      <c r="PXP79" s="2"/>
      <c r="PXQ79" s="2"/>
      <c r="PXR79" s="2"/>
      <c r="PXS79" s="2"/>
      <c r="PXT79" s="2"/>
      <c r="PXU79" s="2"/>
      <c r="PXV79" s="2"/>
      <c r="PXW79" s="2"/>
      <c r="PXX79" s="2"/>
      <c r="PXY79" s="2"/>
      <c r="PXZ79" s="2"/>
      <c r="PYA79" s="2"/>
      <c r="PYB79" s="2"/>
      <c r="PYC79" s="2"/>
      <c r="PYD79" s="2"/>
      <c r="PYE79" s="2"/>
      <c r="PYF79" s="2"/>
      <c r="PYG79" s="2"/>
      <c r="PYH79" s="2"/>
      <c r="PYI79" s="2"/>
      <c r="PYJ79" s="2"/>
      <c r="PYK79" s="2"/>
      <c r="PYL79" s="2"/>
      <c r="PYM79" s="2"/>
      <c r="PYN79" s="2"/>
      <c r="PYO79" s="2"/>
      <c r="PYP79" s="2"/>
      <c r="PYQ79" s="2"/>
      <c r="PYR79" s="2"/>
      <c r="PYS79" s="2"/>
      <c r="PYT79" s="2"/>
      <c r="PYU79" s="2"/>
      <c r="PYV79" s="2"/>
      <c r="PYW79" s="2"/>
      <c r="PYX79" s="2"/>
      <c r="PYY79" s="2"/>
      <c r="PYZ79" s="2"/>
      <c r="PZA79" s="2"/>
      <c r="PZB79" s="2"/>
      <c r="PZC79" s="2"/>
      <c r="PZD79" s="2"/>
      <c r="PZE79" s="2"/>
      <c r="PZF79" s="2"/>
      <c r="PZG79" s="2"/>
      <c r="PZH79" s="2"/>
      <c r="PZI79" s="2"/>
      <c r="PZJ79" s="2"/>
      <c r="PZK79" s="2"/>
      <c r="PZL79" s="2"/>
      <c r="PZM79" s="2"/>
      <c r="PZN79" s="2"/>
      <c r="PZO79" s="2"/>
      <c r="PZP79" s="2"/>
      <c r="PZQ79" s="2"/>
      <c r="PZR79" s="2"/>
      <c r="PZS79" s="2"/>
      <c r="PZT79" s="2"/>
      <c r="PZU79" s="2"/>
      <c r="PZV79" s="2"/>
      <c r="PZW79" s="2"/>
      <c r="PZX79" s="2"/>
      <c r="PZY79" s="2"/>
      <c r="PZZ79" s="2"/>
      <c r="QAA79" s="2"/>
      <c r="QAB79" s="2"/>
      <c r="QAC79" s="2"/>
      <c r="QAD79" s="2"/>
      <c r="QAE79" s="2"/>
      <c r="QAF79" s="2"/>
      <c r="QAG79" s="2"/>
      <c r="QAH79" s="2"/>
      <c r="QAI79" s="2"/>
      <c r="QAJ79" s="2"/>
      <c r="QAK79" s="2"/>
      <c r="QAL79" s="2"/>
      <c r="QAM79" s="2"/>
      <c r="QAN79" s="2"/>
      <c r="QAO79" s="2"/>
      <c r="QAP79" s="2"/>
      <c r="QAQ79" s="2"/>
      <c r="QAR79" s="2"/>
      <c r="QAS79" s="2"/>
      <c r="QAT79" s="2"/>
      <c r="QAU79" s="2"/>
      <c r="QAV79" s="2"/>
      <c r="QAW79" s="2"/>
      <c r="QAX79" s="2"/>
      <c r="QAY79" s="2"/>
      <c r="QAZ79" s="2"/>
      <c r="QBA79" s="2"/>
      <c r="QBB79" s="2"/>
      <c r="QBC79" s="2"/>
      <c r="QBD79" s="2"/>
      <c r="QBE79" s="2"/>
      <c r="QBF79" s="2"/>
      <c r="QBG79" s="2"/>
      <c r="QBH79" s="2"/>
      <c r="QBI79" s="2"/>
      <c r="QBJ79" s="2"/>
      <c r="QBK79" s="2"/>
      <c r="QBL79" s="2"/>
      <c r="QBM79" s="2"/>
      <c r="QBN79" s="2"/>
      <c r="QBO79" s="2"/>
      <c r="QBP79" s="2"/>
      <c r="QBQ79" s="2"/>
      <c r="QBR79" s="2"/>
      <c r="QBS79" s="2"/>
      <c r="QBT79" s="2"/>
      <c r="QBU79" s="2"/>
      <c r="QBV79" s="2"/>
      <c r="QBW79" s="2"/>
      <c r="QBX79" s="2"/>
      <c r="QBY79" s="2"/>
      <c r="QBZ79" s="2"/>
      <c r="QCA79" s="2"/>
      <c r="QCB79" s="2"/>
      <c r="QCC79" s="2"/>
      <c r="QCD79" s="2"/>
      <c r="QCE79" s="2"/>
      <c r="QCF79" s="2"/>
      <c r="QCG79" s="2"/>
      <c r="QCH79" s="2"/>
      <c r="QCI79" s="2"/>
      <c r="QCJ79" s="2"/>
      <c r="QCK79" s="2"/>
      <c r="QCL79" s="2"/>
      <c r="QCM79" s="2"/>
      <c r="QCN79" s="2"/>
      <c r="QCO79" s="2"/>
      <c r="QCP79" s="2"/>
      <c r="QCQ79" s="2"/>
      <c r="QCR79" s="2"/>
      <c r="QCS79" s="2"/>
      <c r="QCT79" s="2"/>
      <c r="QCU79" s="2"/>
      <c r="QCV79" s="2"/>
      <c r="QCW79" s="2"/>
      <c r="QCX79" s="2"/>
      <c r="QCY79" s="2"/>
      <c r="QCZ79" s="2"/>
      <c r="QDA79" s="2"/>
      <c r="QDB79" s="2"/>
      <c r="QDC79" s="2"/>
      <c r="QDD79" s="2"/>
      <c r="QDE79" s="2"/>
      <c r="QDF79" s="2"/>
      <c r="QDG79" s="2"/>
      <c r="QDH79" s="2"/>
      <c r="QDI79" s="2"/>
      <c r="QDJ79" s="2"/>
      <c r="QDK79" s="2"/>
      <c r="QDL79" s="2"/>
      <c r="QDM79" s="2"/>
      <c r="QDN79" s="2"/>
      <c r="QDO79" s="2"/>
      <c r="QDP79" s="2"/>
      <c r="QDQ79" s="2"/>
      <c r="QDR79" s="2"/>
      <c r="QDS79" s="2"/>
      <c r="QDT79" s="2"/>
      <c r="QDU79" s="2"/>
      <c r="QDV79" s="2"/>
      <c r="QDW79" s="2"/>
      <c r="QDX79" s="2"/>
      <c r="QDY79" s="2"/>
      <c r="QDZ79" s="2"/>
      <c r="QEA79" s="2"/>
      <c r="QEB79" s="2"/>
      <c r="QEC79" s="2"/>
      <c r="QED79" s="2"/>
      <c r="QEE79" s="2"/>
      <c r="QEF79" s="2"/>
      <c r="QEG79" s="2"/>
      <c r="QEH79" s="2"/>
      <c r="QEI79" s="2"/>
      <c r="QEJ79" s="2"/>
      <c r="QEK79" s="2"/>
      <c r="QEL79" s="2"/>
      <c r="QEM79" s="2"/>
      <c r="QEN79" s="2"/>
      <c r="QEO79" s="2"/>
      <c r="QEP79" s="2"/>
      <c r="QEQ79" s="2"/>
      <c r="QER79" s="2"/>
      <c r="QES79" s="2"/>
      <c r="QET79" s="2"/>
      <c r="QEU79" s="2"/>
      <c r="QEV79" s="2"/>
      <c r="QEW79" s="2"/>
      <c r="QEX79" s="2"/>
      <c r="QEY79" s="2"/>
      <c r="QEZ79" s="2"/>
      <c r="QFA79" s="2"/>
      <c r="QFB79" s="2"/>
      <c r="QFC79" s="2"/>
      <c r="QFD79" s="2"/>
      <c r="QFE79" s="2"/>
      <c r="QFF79" s="2"/>
      <c r="QFG79" s="2"/>
      <c r="QFH79" s="2"/>
      <c r="QFI79" s="2"/>
      <c r="QFJ79" s="2"/>
      <c r="QFK79" s="2"/>
      <c r="QFL79" s="2"/>
      <c r="QFM79" s="2"/>
      <c r="QFN79" s="2"/>
      <c r="QFO79" s="2"/>
      <c r="QFP79" s="2"/>
      <c r="QFQ79" s="2"/>
      <c r="QFR79" s="2"/>
      <c r="QFS79" s="2"/>
      <c r="QFT79" s="2"/>
      <c r="QFU79" s="2"/>
      <c r="QFV79" s="2"/>
      <c r="QFW79" s="2"/>
      <c r="QFX79" s="2"/>
      <c r="QFY79" s="2"/>
      <c r="QFZ79" s="2"/>
      <c r="QGA79" s="2"/>
      <c r="QGB79" s="2"/>
      <c r="QGC79" s="2"/>
      <c r="QGD79" s="2"/>
      <c r="QGE79" s="2"/>
      <c r="QGF79" s="2"/>
      <c r="QGG79" s="2"/>
      <c r="QGH79" s="2"/>
      <c r="QGI79" s="2"/>
      <c r="QGJ79" s="2"/>
      <c r="QGK79" s="2"/>
      <c r="QGL79" s="2"/>
      <c r="QGM79" s="2"/>
      <c r="QGN79" s="2"/>
      <c r="QGO79" s="2"/>
      <c r="QGP79" s="2"/>
      <c r="QGQ79" s="2"/>
      <c r="QGR79" s="2"/>
      <c r="QGS79" s="2"/>
      <c r="QGT79" s="2"/>
      <c r="QGU79" s="2"/>
      <c r="QGV79" s="2"/>
      <c r="QGW79" s="2"/>
      <c r="QGX79" s="2"/>
      <c r="QGY79" s="2"/>
      <c r="QGZ79" s="2"/>
      <c r="QHA79" s="2"/>
      <c r="QHB79" s="2"/>
      <c r="QHC79" s="2"/>
      <c r="QHD79" s="2"/>
      <c r="QHE79" s="2"/>
      <c r="QHF79" s="2"/>
      <c r="QHG79" s="2"/>
      <c r="QHH79" s="2"/>
      <c r="QHI79" s="2"/>
      <c r="QHJ79" s="2"/>
      <c r="QHK79" s="2"/>
      <c r="QHL79" s="2"/>
      <c r="QHM79" s="2"/>
      <c r="QHN79" s="2"/>
      <c r="QHO79" s="2"/>
      <c r="QHP79" s="2"/>
      <c r="QHQ79" s="2"/>
      <c r="QHR79" s="2"/>
      <c r="QHS79" s="2"/>
      <c r="QHT79" s="2"/>
      <c r="QHU79" s="2"/>
      <c r="QHV79" s="2"/>
      <c r="QHW79" s="2"/>
      <c r="QHX79" s="2"/>
      <c r="QHY79" s="2"/>
      <c r="QHZ79" s="2"/>
      <c r="QIA79" s="2"/>
      <c r="QIB79" s="2"/>
      <c r="QIC79" s="2"/>
      <c r="QID79" s="2"/>
      <c r="QIE79" s="2"/>
      <c r="QIF79" s="2"/>
      <c r="QIG79" s="2"/>
      <c r="QIH79" s="2"/>
      <c r="QII79" s="2"/>
      <c r="QIJ79" s="2"/>
      <c r="QIK79" s="2"/>
      <c r="QIL79" s="2"/>
      <c r="QIM79" s="2"/>
      <c r="QIN79" s="2"/>
      <c r="QIO79" s="2"/>
      <c r="QIP79" s="2"/>
      <c r="QIQ79" s="2"/>
      <c r="QIR79" s="2"/>
      <c r="QIS79" s="2"/>
      <c r="QIT79" s="2"/>
      <c r="QIU79" s="2"/>
      <c r="QIV79" s="2"/>
      <c r="QIW79" s="2"/>
      <c r="QIX79" s="2"/>
      <c r="QIY79" s="2"/>
      <c r="QIZ79" s="2"/>
      <c r="QJA79" s="2"/>
      <c r="QJB79" s="2"/>
      <c r="QJC79" s="2"/>
      <c r="QJD79" s="2"/>
      <c r="QJE79" s="2"/>
      <c r="QJF79" s="2"/>
      <c r="QJG79" s="2"/>
      <c r="QJH79" s="2"/>
      <c r="QJI79" s="2"/>
      <c r="QJJ79" s="2"/>
      <c r="QJK79" s="2"/>
      <c r="QJL79" s="2"/>
      <c r="QJM79" s="2"/>
      <c r="QJN79" s="2"/>
      <c r="QJO79" s="2"/>
      <c r="QJP79" s="2"/>
      <c r="QJQ79" s="2"/>
      <c r="QJR79" s="2"/>
      <c r="QJS79" s="2"/>
      <c r="QJT79" s="2"/>
      <c r="QJU79" s="2"/>
      <c r="QJV79" s="2"/>
      <c r="QJW79" s="2"/>
      <c r="QJX79" s="2"/>
      <c r="QJY79" s="2"/>
      <c r="QJZ79" s="2"/>
      <c r="QKA79" s="2"/>
      <c r="QKB79" s="2"/>
      <c r="QKC79" s="2"/>
      <c r="QKD79" s="2"/>
      <c r="QKE79" s="2"/>
      <c r="QKF79" s="2"/>
      <c r="QKG79" s="2"/>
      <c r="QKH79" s="2"/>
      <c r="QKI79" s="2"/>
      <c r="QKJ79" s="2"/>
      <c r="QKK79" s="2"/>
      <c r="QKL79" s="2"/>
      <c r="QKM79" s="2"/>
      <c r="QKN79" s="2"/>
      <c r="QKO79" s="2"/>
      <c r="QKP79" s="2"/>
      <c r="QKQ79" s="2"/>
      <c r="QKR79" s="2"/>
      <c r="QKS79" s="2"/>
      <c r="QKT79" s="2"/>
      <c r="QKU79" s="2"/>
      <c r="QKV79" s="2"/>
      <c r="QKW79" s="2"/>
      <c r="QKX79" s="2"/>
      <c r="QKY79" s="2"/>
      <c r="QKZ79" s="2"/>
      <c r="QLA79" s="2"/>
      <c r="QLB79" s="2"/>
      <c r="QLC79" s="2"/>
      <c r="QLD79" s="2"/>
      <c r="QLE79" s="2"/>
      <c r="QLF79" s="2"/>
      <c r="QLG79" s="2"/>
      <c r="QLH79" s="2"/>
      <c r="QLI79" s="2"/>
      <c r="QLJ79" s="2"/>
      <c r="QLK79" s="2"/>
      <c r="QLL79" s="2"/>
      <c r="QLM79" s="2"/>
      <c r="QLN79" s="2"/>
      <c r="QLO79" s="2"/>
      <c r="QLP79" s="2"/>
      <c r="QLQ79" s="2"/>
      <c r="QLR79" s="2"/>
      <c r="QLS79" s="2"/>
      <c r="QLT79" s="2"/>
      <c r="QLU79" s="2"/>
      <c r="QLV79" s="2"/>
      <c r="QLW79" s="2"/>
      <c r="QLX79" s="2"/>
      <c r="QLY79" s="2"/>
      <c r="QLZ79" s="2"/>
      <c r="QMA79" s="2"/>
      <c r="QMB79" s="2"/>
      <c r="QMC79" s="2"/>
      <c r="QMD79" s="2"/>
      <c r="QME79" s="2"/>
      <c r="QMF79" s="2"/>
      <c r="QMG79" s="2"/>
      <c r="QMH79" s="2"/>
      <c r="QMI79" s="2"/>
      <c r="QMJ79" s="2"/>
      <c r="QMK79" s="2"/>
      <c r="QML79" s="2"/>
      <c r="QMM79" s="2"/>
      <c r="QMN79" s="2"/>
      <c r="QMO79" s="2"/>
      <c r="QMP79" s="2"/>
      <c r="QMQ79" s="2"/>
      <c r="QMR79" s="2"/>
      <c r="QMS79" s="2"/>
      <c r="QMT79" s="2"/>
      <c r="QMU79" s="2"/>
      <c r="QMV79" s="2"/>
      <c r="QMW79" s="2"/>
      <c r="QMX79" s="2"/>
      <c r="QMY79" s="2"/>
      <c r="QMZ79" s="2"/>
      <c r="QNA79" s="2"/>
      <c r="QNB79" s="2"/>
      <c r="QNC79" s="2"/>
      <c r="QND79" s="2"/>
      <c r="QNE79" s="2"/>
      <c r="QNF79" s="2"/>
      <c r="QNG79" s="2"/>
      <c r="QNH79" s="2"/>
      <c r="QNI79" s="2"/>
      <c r="QNJ79" s="2"/>
      <c r="QNK79" s="2"/>
      <c r="QNL79" s="2"/>
      <c r="QNM79" s="2"/>
      <c r="QNN79" s="2"/>
      <c r="QNO79" s="2"/>
      <c r="QNP79" s="2"/>
      <c r="QNQ79" s="2"/>
      <c r="QNR79" s="2"/>
      <c r="QNS79" s="2"/>
      <c r="QNT79" s="2"/>
      <c r="QNU79" s="2"/>
      <c r="QNV79" s="2"/>
      <c r="QNW79" s="2"/>
      <c r="QNX79" s="2"/>
      <c r="QNY79" s="2"/>
      <c r="QNZ79" s="2"/>
      <c r="QOA79" s="2"/>
      <c r="QOB79" s="2"/>
      <c r="QOC79" s="2"/>
      <c r="QOD79" s="2"/>
      <c r="QOE79" s="2"/>
      <c r="QOF79" s="2"/>
      <c r="QOG79" s="2"/>
      <c r="QOH79" s="2"/>
      <c r="QOI79" s="2"/>
      <c r="QOJ79" s="2"/>
      <c r="QOK79" s="2"/>
      <c r="QOL79" s="2"/>
      <c r="QOM79" s="2"/>
      <c r="QON79" s="2"/>
      <c r="QOO79" s="2"/>
      <c r="QOP79" s="2"/>
      <c r="QOQ79" s="2"/>
      <c r="QOR79" s="2"/>
      <c r="QOS79" s="2"/>
      <c r="QOT79" s="2"/>
      <c r="QOU79" s="2"/>
      <c r="QOV79" s="2"/>
      <c r="QOW79" s="2"/>
      <c r="QOX79" s="2"/>
      <c r="QOY79" s="2"/>
      <c r="QOZ79" s="2"/>
      <c r="QPA79" s="2"/>
      <c r="QPB79" s="2"/>
      <c r="QPC79" s="2"/>
      <c r="QPD79" s="2"/>
      <c r="QPE79" s="2"/>
      <c r="QPF79" s="2"/>
      <c r="QPG79" s="2"/>
      <c r="QPH79" s="2"/>
      <c r="QPI79" s="2"/>
      <c r="QPJ79" s="2"/>
      <c r="QPK79" s="2"/>
      <c r="QPL79" s="2"/>
      <c r="QPM79" s="2"/>
      <c r="QPN79" s="2"/>
      <c r="QPO79" s="2"/>
      <c r="QPP79" s="2"/>
      <c r="QPQ79" s="2"/>
      <c r="QPR79" s="2"/>
      <c r="QPS79" s="2"/>
      <c r="QPT79" s="2"/>
      <c r="QPU79" s="2"/>
      <c r="QPV79" s="2"/>
      <c r="QPW79" s="2"/>
      <c r="QPX79" s="2"/>
      <c r="QPY79" s="2"/>
      <c r="QPZ79" s="2"/>
      <c r="QQA79" s="2"/>
      <c r="QQB79" s="2"/>
      <c r="QQC79" s="2"/>
      <c r="QQD79" s="2"/>
      <c r="QQE79" s="2"/>
      <c r="QQF79" s="2"/>
      <c r="QQG79" s="2"/>
      <c r="QQH79" s="2"/>
      <c r="QQI79" s="2"/>
      <c r="QQJ79" s="2"/>
      <c r="QQK79" s="2"/>
      <c r="QQL79" s="2"/>
      <c r="QQM79" s="2"/>
      <c r="QQN79" s="2"/>
      <c r="QQO79" s="2"/>
      <c r="QQP79" s="2"/>
      <c r="QQQ79" s="2"/>
      <c r="QQR79" s="2"/>
      <c r="QQS79" s="2"/>
      <c r="QQT79" s="2"/>
      <c r="QQU79" s="2"/>
      <c r="QQV79" s="2"/>
      <c r="QQW79" s="2"/>
      <c r="QQX79" s="2"/>
      <c r="QQY79" s="2"/>
      <c r="QQZ79" s="2"/>
      <c r="QRA79" s="2"/>
      <c r="QRB79" s="2"/>
      <c r="QRC79" s="2"/>
      <c r="QRD79" s="2"/>
      <c r="QRE79" s="2"/>
      <c r="QRF79" s="2"/>
      <c r="QRG79" s="2"/>
      <c r="QRH79" s="2"/>
      <c r="QRI79" s="2"/>
      <c r="QRJ79" s="2"/>
      <c r="QRK79" s="2"/>
      <c r="QRL79" s="2"/>
      <c r="QRM79" s="2"/>
      <c r="QRN79" s="2"/>
      <c r="QRO79" s="2"/>
      <c r="QRP79" s="2"/>
      <c r="QRQ79" s="2"/>
      <c r="QRR79" s="2"/>
      <c r="QRS79" s="2"/>
      <c r="QRT79" s="2"/>
      <c r="QRU79" s="2"/>
      <c r="QRV79" s="2"/>
      <c r="QRW79" s="2"/>
      <c r="QRX79" s="2"/>
      <c r="QRY79" s="2"/>
      <c r="QRZ79" s="2"/>
      <c r="QSA79" s="2"/>
      <c r="QSB79" s="2"/>
      <c r="QSC79" s="2"/>
      <c r="QSD79" s="2"/>
      <c r="QSE79" s="2"/>
      <c r="QSF79" s="2"/>
      <c r="QSG79" s="2"/>
      <c r="QSH79" s="2"/>
      <c r="QSI79" s="2"/>
      <c r="QSJ79" s="2"/>
      <c r="QSK79" s="2"/>
      <c r="QSL79" s="2"/>
      <c r="QSM79" s="2"/>
      <c r="QSN79" s="2"/>
      <c r="QSO79" s="2"/>
      <c r="QSP79" s="2"/>
      <c r="QSQ79" s="2"/>
      <c r="QSR79" s="2"/>
      <c r="QSS79" s="2"/>
      <c r="QST79" s="2"/>
      <c r="QSU79" s="2"/>
      <c r="QSV79" s="2"/>
      <c r="QSW79" s="2"/>
      <c r="QSX79" s="2"/>
      <c r="QSY79" s="2"/>
      <c r="QSZ79" s="2"/>
      <c r="QTA79" s="2"/>
      <c r="QTB79" s="2"/>
      <c r="QTC79" s="2"/>
      <c r="QTD79" s="2"/>
      <c r="QTE79" s="2"/>
      <c r="QTF79" s="2"/>
      <c r="QTG79" s="2"/>
      <c r="QTH79" s="2"/>
      <c r="QTI79" s="2"/>
      <c r="QTJ79" s="2"/>
      <c r="QTK79" s="2"/>
      <c r="QTL79" s="2"/>
      <c r="QTM79" s="2"/>
      <c r="QTN79" s="2"/>
      <c r="QTO79" s="2"/>
      <c r="QTP79" s="2"/>
      <c r="QTQ79" s="2"/>
      <c r="QTR79" s="2"/>
      <c r="QTS79" s="2"/>
      <c r="QTT79" s="2"/>
      <c r="QTU79" s="2"/>
      <c r="QTV79" s="2"/>
      <c r="QTW79" s="2"/>
      <c r="QTX79" s="2"/>
      <c r="QTY79" s="2"/>
      <c r="QTZ79" s="2"/>
      <c r="QUA79" s="2"/>
      <c r="QUB79" s="2"/>
      <c r="QUC79" s="2"/>
      <c r="QUD79" s="2"/>
      <c r="QUE79" s="2"/>
      <c r="QUF79" s="2"/>
      <c r="QUG79" s="2"/>
      <c r="QUH79" s="2"/>
      <c r="QUI79" s="2"/>
      <c r="QUJ79" s="2"/>
      <c r="QUK79" s="2"/>
      <c r="QUL79" s="2"/>
      <c r="QUM79" s="2"/>
      <c r="QUN79" s="2"/>
      <c r="QUO79" s="2"/>
      <c r="QUP79" s="2"/>
      <c r="QUQ79" s="2"/>
      <c r="QUR79" s="2"/>
      <c r="QUS79" s="2"/>
      <c r="QUT79" s="2"/>
      <c r="QUU79" s="2"/>
      <c r="QUV79" s="2"/>
      <c r="QUW79" s="2"/>
      <c r="QUX79" s="2"/>
      <c r="QUY79" s="2"/>
      <c r="QUZ79" s="2"/>
      <c r="QVA79" s="2"/>
      <c r="QVB79" s="2"/>
      <c r="QVC79" s="2"/>
      <c r="QVD79" s="2"/>
      <c r="QVE79" s="2"/>
      <c r="QVF79" s="2"/>
      <c r="QVG79" s="2"/>
      <c r="QVH79" s="2"/>
      <c r="QVI79" s="2"/>
      <c r="QVJ79" s="2"/>
      <c r="QVK79" s="2"/>
      <c r="QVL79" s="2"/>
      <c r="QVM79" s="2"/>
      <c r="QVN79" s="2"/>
      <c r="QVO79" s="2"/>
      <c r="QVP79" s="2"/>
      <c r="QVQ79" s="2"/>
      <c r="QVR79" s="2"/>
      <c r="QVS79" s="2"/>
      <c r="QVT79" s="2"/>
      <c r="QVU79" s="2"/>
      <c r="QVV79" s="2"/>
      <c r="QVW79" s="2"/>
      <c r="QVX79" s="2"/>
      <c r="QVY79" s="2"/>
      <c r="QVZ79" s="2"/>
      <c r="QWA79" s="2"/>
      <c r="QWB79" s="2"/>
      <c r="QWC79" s="2"/>
      <c r="QWD79" s="2"/>
      <c r="QWE79" s="2"/>
      <c r="QWF79" s="2"/>
      <c r="QWG79" s="2"/>
      <c r="QWH79" s="2"/>
      <c r="QWI79" s="2"/>
      <c r="QWJ79" s="2"/>
      <c r="QWK79" s="2"/>
      <c r="QWL79" s="2"/>
      <c r="QWM79" s="2"/>
      <c r="QWN79" s="2"/>
      <c r="QWO79" s="2"/>
      <c r="QWP79" s="2"/>
      <c r="QWQ79" s="2"/>
      <c r="QWR79" s="2"/>
      <c r="QWS79" s="2"/>
      <c r="QWT79" s="2"/>
      <c r="QWU79" s="2"/>
      <c r="QWV79" s="2"/>
      <c r="QWW79" s="2"/>
      <c r="QWX79" s="2"/>
      <c r="QWY79" s="2"/>
      <c r="QWZ79" s="2"/>
      <c r="QXA79" s="2"/>
      <c r="QXB79" s="2"/>
      <c r="QXC79" s="2"/>
      <c r="QXD79" s="2"/>
      <c r="QXE79" s="2"/>
      <c r="QXF79" s="2"/>
      <c r="QXG79" s="2"/>
      <c r="QXH79" s="2"/>
      <c r="QXI79" s="2"/>
      <c r="QXJ79" s="2"/>
      <c r="QXK79" s="2"/>
      <c r="QXL79" s="2"/>
      <c r="QXM79" s="2"/>
      <c r="QXN79" s="2"/>
      <c r="QXO79" s="2"/>
      <c r="QXP79" s="2"/>
      <c r="QXQ79" s="2"/>
      <c r="QXR79" s="2"/>
      <c r="QXS79" s="2"/>
      <c r="QXT79" s="2"/>
      <c r="QXU79" s="2"/>
      <c r="QXV79" s="2"/>
      <c r="QXW79" s="2"/>
      <c r="QXX79" s="2"/>
      <c r="QXY79" s="2"/>
      <c r="QXZ79" s="2"/>
      <c r="QYA79" s="2"/>
      <c r="QYB79" s="2"/>
      <c r="QYC79" s="2"/>
      <c r="QYD79" s="2"/>
      <c r="QYE79" s="2"/>
      <c r="QYF79" s="2"/>
      <c r="QYG79" s="2"/>
      <c r="QYH79" s="2"/>
      <c r="QYI79" s="2"/>
      <c r="QYJ79" s="2"/>
      <c r="QYK79" s="2"/>
      <c r="QYL79" s="2"/>
      <c r="QYM79" s="2"/>
      <c r="QYN79" s="2"/>
      <c r="QYO79" s="2"/>
      <c r="QYP79" s="2"/>
      <c r="QYQ79" s="2"/>
      <c r="QYR79" s="2"/>
      <c r="QYS79" s="2"/>
      <c r="QYT79" s="2"/>
      <c r="QYU79" s="2"/>
      <c r="QYV79" s="2"/>
      <c r="QYW79" s="2"/>
      <c r="QYX79" s="2"/>
      <c r="QYY79" s="2"/>
      <c r="QYZ79" s="2"/>
      <c r="QZA79" s="2"/>
      <c r="QZB79" s="2"/>
      <c r="QZC79" s="2"/>
      <c r="QZD79" s="2"/>
      <c r="QZE79" s="2"/>
      <c r="QZF79" s="2"/>
      <c r="QZG79" s="2"/>
      <c r="QZH79" s="2"/>
      <c r="QZI79" s="2"/>
      <c r="QZJ79" s="2"/>
      <c r="QZK79" s="2"/>
      <c r="QZL79" s="2"/>
      <c r="QZM79" s="2"/>
      <c r="QZN79" s="2"/>
      <c r="QZO79" s="2"/>
      <c r="QZP79" s="2"/>
      <c r="QZQ79" s="2"/>
      <c r="QZR79" s="2"/>
      <c r="QZS79" s="2"/>
      <c r="QZT79" s="2"/>
      <c r="QZU79" s="2"/>
      <c r="QZV79" s="2"/>
      <c r="QZW79" s="2"/>
      <c r="QZX79" s="2"/>
      <c r="QZY79" s="2"/>
      <c r="QZZ79" s="2"/>
      <c r="RAA79" s="2"/>
      <c r="RAB79" s="2"/>
      <c r="RAC79" s="2"/>
      <c r="RAD79" s="2"/>
      <c r="RAE79" s="2"/>
      <c r="RAF79" s="2"/>
      <c r="RAG79" s="2"/>
      <c r="RAH79" s="2"/>
      <c r="RAI79" s="2"/>
      <c r="RAJ79" s="2"/>
      <c r="RAK79" s="2"/>
      <c r="RAL79" s="2"/>
      <c r="RAM79" s="2"/>
      <c r="RAN79" s="2"/>
      <c r="RAO79" s="2"/>
      <c r="RAP79" s="2"/>
      <c r="RAQ79" s="2"/>
      <c r="RAR79" s="2"/>
      <c r="RAS79" s="2"/>
      <c r="RAT79" s="2"/>
      <c r="RAU79" s="2"/>
      <c r="RAV79" s="2"/>
      <c r="RAW79" s="2"/>
      <c r="RAX79" s="2"/>
      <c r="RAY79" s="2"/>
      <c r="RAZ79" s="2"/>
      <c r="RBA79" s="2"/>
      <c r="RBB79" s="2"/>
      <c r="RBC79" s="2"/>
      <c r="RBD79" s="2"/>
      <c r="RBE79" s="2"/>
      <c r="RBF79" s="2"/>
      <c r="RBG79" s="2"/>
      <c r="RBH79" s="2"/>
      <c r="RBI79" s="2"/>
      <c r="RBJ79" s="2"/>
      <c r="RBK79" s="2"/>
      <c r="RBL79" s="2"/>
      <c r="RBM79" s="2"/>
      <c r="RBN79" s="2"/>
      <c r="RBO79" s="2"/>
      <c r="RBP79" s="2"/>
      <c r="RBQ79" s="2"/>
      <c r="RBR79" s="2"/>
      <c r="RBS79" s="2"/>
      <c r="RBT79" s="2"/>
      <c r="RBU79" s="2"/>
      <c r="RBV79" s="2"/>
      <c r="RBW79" s="2"/>
      <c r="RBX79" s="2"/>
      <c r="RBY79" s="2"/>
      <c r="RBZ79" s="2"/>
      <c r="RCA79" s="2"/>
      <c r="RCB79" s="2"/>
      <c r="RCC79" s="2"/>
      <c r="RCD79" s="2"/>
      <c r="RCE79" s="2"/>
      <c r="RCF79" s="2"/>
      <c r="RCG79" s="2"/>
      <c r="RCH79" s="2"/>
      <c r="RCI79" s="2"/>
      <c r="RCJ79" s="2"/>
      <c r="RCK79" s="2"/>
      <c r="RCL79" s="2"/>
      <c r="RCM79" s="2"/>
      <c r="RCN79" s="2"/>
      <c r="RCO79" s="2"/>
      <c r="RCP79" s="2"/>
      <c r="RCQ79" s="2"/>
      <c r="RCR79" s="2"/>
      <c r="RCS79" s="2"/>
      <c r="RCT79" s="2"/>
      <c r="RCU79" s="2"/>
      <c r="RCV79" s="2"/>
      <c r="RCW79" s="2"/>
      <c r="RCX79" s="2"/>
      <c r="RCY79" s="2"/>
      <c r="RCZ79" s="2"/>
      <c r="RDA79" s="2"/>
      <c r="RDB79" s="2"/>
      <c r="RDC79" s="2"/>
      <c r="RDD79" s="2"/>
      <c r="RDE79" s="2"/>
      <c r="RDF79" s="2"/>
      <c r="RDG79" s="2"/>
      <c r="RDH79" s="2"/>
      <c r="RDI79" s="2"/>
      <c r="RDJ79" s="2"/>
      <c r="RDK79" s="2"/>
      <c r="RDL79" s="2"/>
      <c r="RDM79" s="2"/>
      <c r="RDN79" s="2"/>
      <c r="RDO79" s="2"/>
      <c r="RDP79" s="2"/>
      <c r="RDQ79" s="2"/>
      <c r="RDR79" s="2"/>
      <c r="RDS79" s="2"/>
      <c r="RDT79" s="2"/>
      <c r="RDU79" s="2"/>
      <c r="RDV79" s="2"/>
      <c r="RDW79" s="2"/>
      <c r="RDX79" s="2"/>
      <c r="RDY79" s="2"/>
      <c r="RDZ79" s="2"/>
      <c r="REA79" s="2"/>
      <c r="REB79" s="2"/>
      <c r="REC79" s="2"/>
      <c r="RED79" s="2"/>
      <c r="REE79" s="2"/>
      <c r="REF79" s="2"/>
      <c r="REG79" s="2"/>
      <c r="REH79" s="2"/>
      <c r="REI79" s="2"/>
      <c r="REJ79" s="2"/>
      <c r="REK79" s="2"/>
      <c r="REL79" s="2"/>
      <c r="REM79" s="2"/>
      <c r="REN79" s="2"/>
      <c r="REO79" s="2"/>
      <c r="REP79" s="2"/>
      <c r="REQ79" s="2"/>
      <c r="RER79" s="2"/>
      <c r="RES79" s="2"/>
      <c r="RET79" s="2"/>
      <c r="REU79" s="2"/>
      <c r="REV79" s="2"/>
      <c r="REW79" s="2"/>
      <c r="REX79" s="2"/>
      <c r="REY79" s="2"/>
      <c r="REZ79" s="2"/>
      <c r="RFA79" s="2"/>
      <c r="RFB79" s="2"/>
      <c r="RFC79" s="2"/>
      <c r="RFD79" s="2"/>
      <c r="RFE79" s="2"/>
      <c r="RFF79" s="2"/>
      <c r="RFG79" s="2"/>
      <c r="RFH79" s="2"/>
      <c r="RFI79" s="2"/>
      <c r="RFJ79" s="2"/>
      <c r="RFK79" s="2"/>
      <c r="RFL79" s="2"/>
      <c r="RFM79" s="2"/>
      <c r="RFN79" s="2"/>
      <c r="RFO79" s="2"/>
      <c r="RFP79" s="2"/>
      <c r="RFQ79" s="2"/>
      <c r="RFR79" s="2"/>
      <c r="RFS79" s="2"/>
      <c r="RFT79" s="2"/>
      <c r="RFU79" s="2"/>
      <c r="RFV79" s="2"/>
      <c r="RFW79" s="2"/>
      <c r="RFX79" s="2"/>
      <c r="RFY79" s="2"/>
      <c r="RFZ79" s="2"/>
      <c r="RGA79" s="2"/>
      <c r="RGB79" s="2"/>
      <c r="RGC79" s="2"/>
      <c r="RGD79" s="2"/>
      <c r="RGE79" s="2"/>
      <c r="RGF79" s="2"/>
      <c r="RGG79" s="2"/>
      <c r="RGH79" s="2"/>
      <c r="RGI79" s="2"/>
      <c r="RGJ79" s="2"/>
      <c r="RGK79" s="2"/>
      <c r="RGL79" s="2"/>
      <c r="RGM79" s="2"/>
      <c r="RGN79" s="2"/>
      <c r="RGO79" s="2"/>
      <c r="RGP79" s="2"/>
      <c r="RGQ79" s="2"/>
      <c r="RGR79" s="2"/>
      <c r="RGS79" s="2"/>
      <c r="RGT79" s="2"/>
      <c r="RGU79" s="2"/>
      <c r="RGV79" s="2"/>
      <c r="RGW79" s="2"/>
      <c r="RGX79" s="2"/>
      <c r="RGY79" s="2"/>
      <c r="RGZ79" s="2"/>
      <c r="RHA79" s="2"/>
      <c r="RHB79" s="2"/>
      <c r="RHC79" s="2"/>
      <c r="RHD79" s="2"/>
      <c r="RHE79" s="2"/>
      <c r="RHF79" s="2"/>
      <c r="RHG79" s="2"/>
      <c r="RHH79" s="2"/>
      <c r="RHI79" s="2"/>
      <c r="RHJ79" s="2"/>
      <c r="RHK79" s="2"/>
      <c r="RHL79" s="2"/>
      <c r="RHM79" s="2"/>
      <c r="RHN79" s="2"/>
      <c r="RHO79" s="2"/>
      <c r="RHP79" s="2"/>
      <c r="RHQ79" s="2"/>
      <c r="RHR79" s="2"/>
      <c r="RHS79" s="2"/>
      <c r="RHT79" s="2"/>
      <c r="RHU79" s="2"/>
      <c r="RHV79" s="2"/>
      <c r="RHW79" s="2"/>
      <c r="RHX79" s="2"/>
      <c r="RHY79" s="2"/>
      <c r="RHZ79" s="2"/>
      <c r="RIA79" s="2"/>
      <c r="RIB79" s="2"/>
      <c r="RIC79" s="2"/>
      <c r="RID79" s="2"/>
      <c r="RIE79" s="2"/>
      <c r="RIF79" s="2"/>
      <c r="RIG79" s="2"/>
      <c r="RIH79" s="2"/>
      <c r="RII79" s="2"/>
      <c r="RIJ79" s="2"/>
      <c r="RIK79" s="2"/>
      <c r="RIL79" s="2"/>
      <c r="RIM79" s="2"/>
      <c r="RIN79" s="2"/>
      <c r="RIO79" s="2"/>
      <c r="RIP79" s="2"/>
      <c r="RIQ79" s="2"/>
      <c r="RIR79" s="2"/>
      <c r="RIS79" s="2"/>
      <c r="RIT79" s="2"/>
      <c r="RIU79" s="2"/>
      <c r="RIV79" s="2"/>
      <c r="RIW79" s="2"/>
      <c r="RIX79" s="2"/>
      <c r="RIY79" s="2"/>
      <c r="RIZ79" s="2"/>
      <c r="RJA79" s="2"/>
      <c r="RJB79" s="2"/>
      <c r="RJC79" s="2"/>
      <c r="RJD79" s="2"/>
      <c r="RJE79" s="2"/>
      <c r="RJF79" s="2"/>
      <c r="RJG79" s="2"/>
      <c r="RJH79" s="2"/>
      <c r="RJI79" s="2"/>
      <c r="RJJ79" s="2"/>
      <c r="RJK79" s="2"/>
      <c r="RJL79" s="2"/>
      <c r="RJM79" s="2"/>
      <c r="RJN79" s="2"/>
      <c r="RJO79" s="2"/>
      <c r="RJP79" s="2"/>
      <c r="RJQ79" s="2"/>
      <c r="RJR79" s="2"/>
      <c r="RJS79" s="2"/>
      <c r="RJT79" s="2"/>
      <c r="RJU79" s="2"/>
      <c r="RJV79" s="2"/>
      <c r="RJW79" s="2"/>
      <c r="RJX79" s="2"/>
      <c r="RJY79" s="2"/>
      <c r="RJZ79" s="2"/>
      <c r="RKA79" s="2"/>
      <c r="RKB79" s="2"/>
      <c r="RKC79" s="2"/>
      <c r="RKD79" s="2"/>
      <c r="RKE79" s="2"/>
      <c r="RKF79" s="2"/>
      <c r="RKG79" s="2"/>
      <c r="RKH79" s="2"/>
      <c r="RKI79" s="2"/>
      <c r="RKJ79" s="2"/>
      <c r="RKK79" s="2"/>
      <c r="RKL79" s="2"/>
      <c r="RKM79" s="2"/>
      <c r="RKN79" s="2"/>
      <c r="RKO79" s="2"/>
      <c r="RKP79" s="2"/>
      <c r="RKQ79" s="2"/>
      <c r="RKR79" s="2"/>
      <c r="RKS79" s="2"/>
      <c r="RKT79" s="2"/>
      <c r="RKU79" s="2"/>
      <c r="RKV79" s="2"/>
      <c r="RKW79" s="2"/>
      <c r="RKX79" s="2"/>
      <c r="RKY79" s="2"/>
      <c r="RKZ79" s="2"/>
      <c r="RLA79" s="2"/>
      <c r="RLB79" s="2"/>
      <c r="RLC79" s="2"/>
      <c r="RLD79" s="2"/>
      <c r="RLE79" s="2"/>
      <c r="RLF79" s="2"/>
      <c r="RLG79" s="2"/>
      <c r="RLH79" s="2"/>
      <c r="RLI79" s="2"/>
      <c r="RLJ79" s="2"/>
      <c r="RLK79" s="2"/>
      <c r="RLL79" s="2"/>
      <c r="RLM79" s="2"/>
      <c r="RLN79" s="2"/>
      <c r="RLO79" s="2"/>
      <c r="RLP79" s="2"/>
      <c r="RLQ79" s="2"/>
      <c r="RLR79" s="2"/>
      <c r="RLS79" s="2"/>
      <c r="RLT79" s="2"/>
      <c r="RLU79" s="2"/>
      <c r="RLV79" s="2"/>
      <c r="RLW79" s="2"/>
      <c r="RLX79" s="2"/>
      <c r="RLY79" s="2"/>
      <c r="RLZ79" s="2"/>
      <c r="RMA79" s="2"/>
      <c r="RMB79" s="2"/>
      <c r="RMC79" s="2"/>
      <c r="RMD79" s="2"/>
      <c r="RME79" s="2"/>
      <c r="RMF79" s="2"/>
      <c r="RMG79" s="2"/>
      <c r="RMH79" s="2"/>
      <c r="RMI79" s="2"/>
      <c r="RMJ79" s="2"/>
      <c r="RMK79" s="2"/>
      <c r="RML79" s="2"/>
      <c r="RMM79" s="2"/>
      <c r="RMN79" s="2"/>
      <c r="RMO79" s="2"/>
      <c r="RMP79" s="2"/>
      <c r="RMQ79" s="2"/>
      <c r="RMR79" s="2"/>
      <c r="RMS79" s="2"/>
      <c r="RMT79" s="2"/>
      <c r="RMU79" s="2"/>
      <c r="RMV79" s="2"/>
      <c r="RMW79" s="2"/>
      <c r="RMX79" s="2"/>
      <c r="RMY79" s="2"/>
      <c r="RMZ79" s="2"/>
      <c r="RNA79" s="2"/>
      <c r="RNB79" s="2"/>
      <c r="RNC79" s="2"/>
      <c r="RND79" s="2"/>
      <c r="RNE79" s="2"/>
      <c r="RNF79" s="2"/>
      <c r="RNG79" s="2"/>
      <c r="RNH79" s="2"/>
      <c r="RNI79" s="2"/>
      <c r="RNJ79" s="2"/>
      <c r="RNK79" s="2"/>
      <c r="RNL79" s="2"/>
      <c r="RNM79" s="2"/>
      <c r="RNN79" s="2"/>
      <c r="RNO79" s="2"/>
      <c r="RNP79" s="2"/>
      <c r="RNQ79" s="2"/>
      <c r="RNR79" s="2"/>
      <c r="RNS79" s="2"/>
      <c r="RNT79" s="2"/>
      <c r="RNU79" s="2"/>
      <c r="RNV79" s="2"/>
      <c r="RNW79" s="2"/>
      <c r="RNX79" s="2"/>
      <c r="RNY79" s="2"/>
      <c r="RNZ79" s="2"/>
      <c r="ROA79" s="2"/>
      <c r="ROB79" s="2"/>
      <c r="ROC79" s="2"/>
      <c r="ROD79" s="2"/>
      <c r="ROE79" s="2"/>
      <c r="ROF79" s="2"/>
      <c r="ROG79" s="2"/>
      <c r="ROH79" s="2"/>
      <c r="ROI79" s="2"/>
      <c r="ROJ79" s="2"/>
      <c r="ROK79" s="2"/>
      <c r="ROL79" s="2"/>
      <c r="ROM79" s="2"/>
      <c r="RON79" s="2"/>
      <c r="ROO79" s="2"/>
      <c r="ROP79" s="2"/>
      <c r="ROQ79" s="2"/>
      <c r="ROR79" s="2"/>
      <c r="ROS79" s="2"/>
      <c r="ROT79" s="2"/>
      <c r="ROU79" s="2"/>
      <c r="ROV79" s="2"/>
      <c r="ROW79" s="2"/>
      <c r="ROX79" s="2"/>
      <c r="ROY79" s="2"/>
      <c r="ROZ79" s="2"/>
      <c r="RPA79" s="2"/>
      <c r="RPB79" s="2"/>
      <c r="RPC79" s="2"/>
      <c r="RPD79" s="2"/>
      <c r="RPE79" s="2"/>
      <c r="RPF79" s="2"/>
      <c r="RPG79" s="2"/>
      <c r="RPH79" s="2"/>
      <c r="RPI79" s="2"/>
      <c r="RPJ79" s="2"/>
      <c r="RPK79" s="2"/>
      <c r="RPL79" s="2"/>
      <c r="RPM79" s="2"/>
      <c r="RPN79" s="2"/>
      <c r="RPO79" s="2"/>
      <c r="RPP79" s="2"/>
      <c r="RPQ79" s="2"/>
      <c r="RPR79" s="2"/>
      <c r="RPS79" s="2"/>
      <c r="RPT79" s="2"/>
      <c r="RPU79" s="2"/>
      <c r="RPV79" s="2"/>
      <c r="RPW79" s="2"/>
      <c r="RPX79" s="2"/>
      <c r="RPY79" s="2"/>
      <c r="RPZ79" s="2"/>
      <c r="RQA79" s="2"/>
      <c r="RQB79" s="2"/>
      <c r="RQC79" s="2"/>
      <c r="RQD79" s="2"/>
      <c r="RQE79" s="2"/>
      <c r="RQF79" s="2"/>
      <c r="RQG79" s="2"/>
      <c r="RQH79" s="2"/>
      <c r="RQI79" s="2"/>
      <c r="RQJ79" s="2"/>
      <c r="RQK79" s="2"/>
      <c r="RQL79" s="2"/>
      <c r="RQM79" s="2"/>
      <c r="RQN79" s="2"/>
      <c r="RQO79" s="2"/>
      <c r="RQP79" s="2"/>
      <c r="RQQ79" s="2"/>
      <c r="RQR79" s="2"/>
      <c r="RQS79" s="2"/>
      <c r="RQT79" s="2"/>
      <c r="RQU79" s="2"/>
      <c r="RQV79" s="2"/>
      <c r="RQW79" s="2"/>
      <c r="RQX79" s="2"/>
      <c r="RQY79" s="2"/>
      <c r="RQZ79" s="2"/>
      <c r="RRA79" s="2"/>
      <c r="RRB79" s="2"/>
      <c r="RRC79" s="2"/>
      <c r="RRD79" s="2"/>
      <c r="RRE79" s="2"/>
      <c r="RRF79" s="2"/>
      <c r="RRG79" s="2"/>
      <c r="RRH79" s="2"/>
      <c r="RRI79" s="2"/>
      <c r="RRJ79" s="2"/>
      <c r="RRK79" s="2"/>
      <c r="RRL79" s="2"/>
      <c r="RRM79" s="2"/>
      <c r="RRN79" s="2"/>
      <c r="RRO79" s="2"/>
      <c r="RRP79" s="2"/>
      <c r="RRQ79" s="2"/>
      <c r="RRR79" s="2"/>
      <c r="RRS79" s="2"/>
      <c r="RRT79" s="2"/>
      <c r="RRU79" s="2"/>
      <c r="RRV79" s="2"/>
      <c r="RRW79" s="2"/>
      <c r="RRX79" s="2"/>
      <c r="RRY79" s="2"/>
      <c r="RRZ79" s="2"/>
      <c r="RSA79" s="2"/>
      <c r="RSB79" s="2"/>
      <c r="RSC79" s="2"/>
      <c r="RSD79" s="2"/>
      <c r="RSE79" s="2"/>
      <c r="RSF79" s="2"/>
      <c r="RSG79" s="2"/>
      <c r="RSH79" s="2"/>
      <c r="RSI79" s="2"/>
      <c r="RSJ79" s="2"/>
      <c r="RSK79" s="2"/>
      <c r="RSL79" s="2"/>
      <c r="RSM79" s="2"/>
      <c r="RSN79" s="2"/>
      <c r="RSO79" s="2"/>
      <c r="RSP79" s="2"/>
      <c r="RSQ79" s="2"/>
      <c r="RSR79" s="2"/>
      <c r="RSS79" s="2"/>
      <c r="RST79" s="2"/>
      <c r="RSU79" s="2"/>
      <c r="RSV79" s="2"/>
      <c r="RSW79" s="2"/>
      <c r="RSX79" s="2"/>
      <c r="RSY79" s="2"/>
      <c r="RSZ79" s="2"/>
      <c r="RTA79" s="2"/>
      <c r="RTB79" s="2"/>
      <c r="RTC79" s="2"/>
      <c r="RTD79" s="2"/>
      <c r="RTE79" s="2"/>
      <c r="RTF79" s="2"/>
      <c r="RTG79" s="2"/>
      <c r="RTH79" s="2"/>
      <c r="RTI79" s="2"/>
      <c r="RTJ79" s="2"/>
      <c r="RTK79" s="2"/>
      <c r="RTL79" s="2"/>
      <c r="RTM79" s="2"/>
      <c r="RTN79" s="2"/>
      <c r="RTO79" s="2"/>
      <c r="RTP79" s="2"/>
      <c r="RTQ79" s="2"/>
      <c r="RTR79" s="2"/>
      <c r="RTS79" s="2"/>
      <c r="RTT79" s="2"/>
      <c r="RTU79" s="2"/>
      <c r="RTV79" s="2"/>
      <c r="RTW79" s="2"/>
      <c r="RTX79" s="2"/>
      <c r="RTY79" s="2"/>
      <c r="RTZ79" s="2"/>
      <c r="RUA79" s="2"/>
      <c r="RUB79" s="2"/>
      <c r="RUC79" s="2"/>
      <c r="RUD79" s="2"/>
      <c r="RUE79" s="2"/>
      <c r="RUF79" s="2"/>
      <c r="RUG79" s="2"/>
      <c r="RUH79" s="2"/>
      <c r="RUI79" s="2"/>
      <c r="RUJ79" s="2"/>
      <c r="RUK79" s="2"/>
      <c r="RUL79" s="2"/>
      <c r="RUM79" s="2"/>
      <c r="RUN79" s="2"/>
      <c r="RUO79" s="2"/>
      <c r="RUP79" s="2"/>
      <c r="RUQ79" s="2"/>
      <c r="RUR79" s="2"/>
      <c r="RUS79" s="2"/>
      <c r="RUT79" s="2"/>
      <c r="RUU79" s="2"/>
      <c r="RUV79" s="2"/>
      <c r="RUW79" s="2"/>
      <c r="RUX79" s="2"/>
      <c r="RUY79" s="2"/>
      <c r="RUZ79" s="2"/>
      <c r="RVA79" s="2"/>
      <c r="RVB79" s="2"/>
      <c r="RVC79" s="2"/>
      <c r="RVD79" s="2"/>
      <c r="RVE79" s="2"/>
      <c r="RVF79" s="2"/>
      <c r="RVG79" s="2"/>
      <c r="RVH79" s="2"/>
      <c r="RVI79" s="2"/>
      <c r="RVJ79" s="2"/>
      <c r="RVK79" s="2"/>
      <c r="RVL79" s="2"/>
      <c r="RVM79" s="2"/>
      <c r="RVN79" s="2"/>
      <c r="RVO79" s="2"/>
      <c r="RVP79" s="2"/>
      <c r="RVQ79" s="2"/>
      <c r="RVR79" s="2"/>
      <c r="RVS79" s="2"/>
      <c r="RVT79" s="2"/>
      <c r="RVU79" s="2"/>
      <c r="RVV79" s="2"/>
      <c r="RVW79" s="2"/>
      <c r="RVX79" s="2"/>
      <c r="RVY79" s="2"/>
      <c r="RVZ79" s="2"/>
      <c r="RWA79" s="2"/>
      <c r="RWB79" s="2"/>
      <c r="RWC79" s="2"/>
      <c r="RWD79" s="2"/>
      <c r="RWE79" s="2"/>
      <c r="RWF79" s="2"/>
      <c r="RWG79" s="2"/>
      <c r="RWH79" s="2"/>
      <c r="RWI79" s="2"/>
      <c r="RWJ79" s="2"/>
      <c r="RWK79" s="2"/>
      <c r="RWL79" s="2"/>
      <c r="RWM79" s="2"/>
      <c r="RWN79" s="2"/>
      <c r="RWO79" s="2"/>
      <c r="RWP79" s="2"/>
      <c r="RWQ79" s="2"/>
      <c r="RWR79" s="2"/>
      <c r="RWS79" s="2"/>
      <c r="RWT79" s="2"/>
      <c r="RWU79" s="2"/>
      <c r="RWV79" s="2"/>
      <c r="RWW79" s="2"/>
      <c r="RWX79" s="2"/>
      <c r="RWY79" s="2"/>
      <c r="RWZ79" s="2"/>
      <c r="RXA79" s="2"/>
      <c r="RXB79" s="2"/>
      <c r="RXC79" s="2"/>
      <c r="RXD79" s="2"/>
      <c r="RXE79" s="2"/>
      <c r="RXF79" s="2"/>
      <c r="RXG79" s="2"/>
      <c r="RXH79" s="2"/>
      <c r="RXI79" s="2"/>
      <c r="RXJ79" s="2"/>
      <c r="RXK79" s="2"/>
      <c r="RXL79" s="2"/>
      <c r="RXM79" s="2"/>
      <c r="RXN79" s="2"/>
      <c r="RXO79" s="2"/>
      <c r="RXP79" s="2"/>
      <c r="RXQ79" s="2"/>
      <c r="RXR79" s="2"/>
      <c r="RXS79" s="2"/>
      <c r="RXT79" s="2"/>
      <c r="RXU79" s="2"/>
      <c r="RXV79" s="2"/>
      <c r="RXW79" s="2"/>
      <c r="RXX79" s="2"/>
      <c r="RXY79" s="2"/>
      <c r="RXZ79" s="2"/>
      <c r="RYA79" s="2"/>
      <c r="RYB79" s="2"/>
      <c r="RYC79" s="2"/>
      <c r="RYD79" s="2"/>
      <c r="RYE79" s="2"/>
      <c r="RYF79" s="2"/>
      <c r="RYG79" s="2"/>
      <c r="RYH79" s="2"/>
      <c r="RYI79" s="2"/>
      <c r="RYJ79" s="2"/>
      <c r="RYK79" s="2"/>
      <c r="RYL79" s="2"/>
      <c r="RYM79" s="2"/>
      <c r="RYN79" s="2"/>
      <c r="RYO79" s="2"/>
      <c r="RYP79" s="2"/>
      <c r="RYQ79" s="2"/>
      <c r="RYR79" s="2"/>
      <c r="RYS79" s="2"/>
      <c r="RYT79" s="2"/>
      <c r="RYU79" s="2"/>
      <c r="RYV79" s="2"/>
      <c r="RYW79" s="2"/>
      <c r="RYX79" s="2"/>
      <c r="RYY79" s="2"/>
      <c r="RYZ79" s="2"/>
      <c r="RZA79" s="2"/>
      <c r="RZB79" s="2"/>
      <c r="RZC79" s="2"/>
      <c r="RZD79" s="2"/>
      <c r="RZE79" s="2"/>
      <c r="RZF79" s="2"/>
      <c r="RZG79" s="2"/>
      <c r="RZH79" s="2"/>
      <c r="RZI79" s="2"/>
      <c r="RZJ79" s="2"/>
      <c r="RZK79" s="2"/>
      <c r="RZL79" s="2"/>
      <c r="RZM79" s="2"/>
      <c r="RZN79" s="2"/>
      <c r="RZO79" s="2"/>
      <c r="RZP79" s="2"/>
      <c r="RZQ79" s="2"/>
      <c r="RZR79" s="2"/>
      <c r="RZS79" s="2"/>
      <c r="RZT79" s="2"/>
      <c r="RZU79" s="2"/>
      <c r="RZV79" s="2"/>
      <c r="RZW79" s="2"/>
      <c r="RZX79" s="2"/>
      <c r="RZY79" s="2"/>
      <c r="RZZ79" s="2"/>
      <c r="SAA79" s="2"/>
      <c r="SAB79" s="2"/>
      <c r="SAC79" s="2"/>
      <c r="SAD79" s="2"/>
      <c r="SAE79" s="2"/>
      <c r="SAF79" s="2"/>
      <c r="SAG79" s="2"/>
      <c r="SAH79" s="2"/>
      <c r="SAI79" s="2"/>
      <c r="SAJ79" s="2"/>
      <c r="SAK79" s="2"/>
      <c r="SAL79" s="2"/>
      <c r="SAM79" s="2"/>
      <c r="SAN79" s="2"/>
      <c r="SAO79" s="2"/>
      <c r="SAP79" s="2"/>
      <c r="SAQ79" s="2"/>
      <c r="SAR79" s="2"/>
      <c r="SAS79" s="2"/>
      <c r="SAT79" s="2"/>
      <c r="SAU79" s="2"/>
      <c r="SAV79" s="2"/>
      <c r="SAW79" s="2"/>
      <c r="SAX79" s="2"/>
      <c r="SAY79" s="2"/>
      <c r="SAZ79" s="2"/>
      <c r="SBA79" s="2"/>
      <c r="SBB79" s="2"/>
      <c r="SBC79" s="2"/>
      <c r="SBD79" s="2"/>
      <c r="SBE79" s="2"/>
      <c r="SBF79" s="2"/>
      <c r="SBG79" s="2"/>
      <c r="SBH79" s="2"/>
      <c r="SBI79" s="2"/>
      <c r="SBJ79" s="2"/>
      <c r="SBK79" s="2"/>
      <c r="SBL79" s="2"/>
      <c r="SBM79" s="2"/>
      <c r="SBN79" s="2"/>
      <c r="SBO79" s="2"/>
      <c r="SBP79" s="2"/>
      <c r="SBQ79" s="2"/>
      <c r="SBR79" s="2"/>
      <c r="SBS79" s="2"/>
      <c r="SBT79" s="2"/>
      <c r="SBU79" s="2"/>
      <c r="SBV79" s="2"/>
      <c r="SBW79" s="2"/>
      <c r="SBX79" s="2"/>
      <c r="SBY79" s="2"/>
      <c r="SBZ79" s="2"/>
      <c r="SCA79" s="2"/>
      <c r="SCB79" s="2"/>
      <c r="SCC79" s="2"/>
      <c r="SCD79" s="2"/>
      <c r="SCE79" s="2"/>
      <c r="SCF79" s="2"/>
      <c r="SCG79" s="2"/>
      <c r="SCH79" s="2"/>
      <c r="SCI79" s="2"/>
      <c r="SCJ79" s="2"/>
      <c r="SCK79" s="2"/>
      <c r="SCL79" s="2"/>
      <c r="SCM79" s="2"/>
      <c r="SCN79" s="2"/>
      <c r="SCO79" s="2"/>
      <c r="SCP79" s="2"/>
      <c r="SCQ79" s="2"/>
      <c r="SCR79" s="2"/>
      <c r="SCS79" s="2"/>
      <c r="SCT79" s="2"/>
      <c r="SCU79" s="2"/>
      <c r="SCV79" s="2"/>
      <c r="SCW79" s="2"/>
      <c r="SCX79" s="2"/>
      <c r="SCY79" s="2"/>
      <c r="SCZ79" s="2"/>
      <c r="SDA79" s="2"/>
      <c r="SDB79" s="2"/>
      <c r="SDC79" s="2"/>
      <c r="SDD79" s="2"/>
      <c r="SDE79" s="2"/>
      <c r="SDF79" s="2"/>
      <c r="SDG79" s="2"/>
      <c r="SDH79" s="2"/>
      <c r="SDI79" s="2"/>
      <c r="SDJ79" s="2"/>
      <c r="SDK79" s="2"/>
      <c r="SDL79" s="2"/>
      <c r="SDM79" s="2"/>
      <c r="SDN79" s="2"/>
      <c r="SDO79" s="2"/>
      <c r="SDP79" s="2"/>
      <c r="SDQ79" s="2"/>
      <c r="SDR79" s="2"/>
      <c r="SDS79" s="2"/>
      <c r="SDT79" s="2"/>
      <c r="SDU79" s="2"/>
      <c r="SDV79" s="2"/>
      <c r="SDW79" s="2"/>
      <c r="SDX79" s="2"/>
      <c r="SDY79" s="2"/>
      <c r="SDZ79" s="2"/>
      <c r="SEA79" s="2"/>
      <c r="SEB79" s="2"/>
      <c r="SEC79" s="2"/>
      <c r="SED79" s="2"/>
      <c r="SEE79" s="2"/>
      <c r="SEF79" s="2"/>
      <c r="SEG79" s="2"/>
      <c r="SEH79" s="2"/>
      <c r="SEI79" s="2"/>
      <c r="SEJ79" s="2"/>
      <c r="SEK79" s="2"/>
      <c r="SEL79" s="2"/>
      <c r="SEM79" s="2"/>
      <c r="SEN79" s="2"/>
      <c r="SEO79" s="2"/>
      <c r="SEP79" s="2"/>
      <c r="SEQ79" s="2"/>
      <c r="SER79" s="2"/>
      <c r="SES79" s="2"/>
      <c r="SET79" s="2"/>
      <c r="SEU79" s="2"/>
      <c r="SEV79" s="2"/>
      <c r="SEW79" s="2"/>
      <c r="SEX79" s="2"/>
      <c r="SEY79" s="2"/>
      <c r="SEZ79" s="2"/>
      <c r="SFA79" s="2"/>
      <c r="SFB79" s="2"/>
      <c r="SFC79" s="2"/>
      <c r="SFD79" s="2"/>
      <c r="SFE79" s="2"/>
      <c r="SFF79" s="2"/>
      <c r="SFG79" s="2"/>
      <c r="SFH79" s="2"/>
      <c r="SFI79" s="2"/>
      <c r="SFJ79" s="2"/>
      <c r="SFK79" s="2"/>
      <c r="SFL79" s="2"/>
      <c r="SFM79" s="2"/>
      <c r="SFN79" s="2"/>
      <c r="SFO79" s="2"/>
      <c r="SFP79" s="2"/>
      <c r="SFQ79" s="2"/>
      <c r="SFR79" s="2"/>
      <c r="SFS79" s="2"/>
      <c r="SFT79" s="2"/>
      <c r="SFU79" s="2"/>
      <c r="SFV79" s="2"/>
      <c r="SFW79" s="2"/>
      <c r="SFX79" s="2"/>
      <c r="SFY79" s="2"/>
      <c r="SFZ79" s="2"/>
      <c r="SGA79" s="2"/>
      <c r="SGB79" s="2"/>
      <c r="SGC79" s="2"/>
      <c r="SGD79" s="2"/>
      <c r="SGE79" s="2"/>
      <c r="SGF79" s="2"/>
      <c r="SGG79" s="2"/>
      <c r="SGH79" s="2"/>
      <c r="SGI79" s="2"/>
      <c r="SGJ79" s="2"/>
      <c r="SGK79" s="2"/>
      <c r="SGL79" s="2"/>
      <c r="SGM79" s="2"/>
      <c r="SGN79" s="2"/>
      <c r="SGO79" s="2"/>
      <c r="SGP79" s="2"/>
      <c r="SGQ79" s="2"/>
      <c r="SGR79" s="2"/>
      <c r="SGS79" s="2"/>
      <c r="SGT79" s="2"/>
      <c r="SGU79" s="2"/>
      <c r="SGV79" s="2"/>
      <c r="SGW79" s="2"/>
      <c r="SGX79" s="2"/>
      <c r="SGY79" s="2"/>
      <c r="SGZ79" s="2"/>
      <c r="SHA79" s="2"/>
      <c r="SHB79" s="2"/>
      <c r="SHC79" s="2"/>
      <c r="SHD79" s="2"/>
      <c r="SHE79" s="2"/>
      <c r="SHF79" s="2"/>
      <c r="SHG79" s="2"/>
      <c r="SHH79" s="2"/>
      <c r="SHI79" s="2"/>
      <c r="SHJ79" s="2"/>
      <c r="SHK79" s="2"/>
      <c r="SHL79" s="2"/>
      <c r="SHM79" s="2"/>
      <c r="SHN79" s="2"/>
      <c r="SHO79" s="2"/>
      <c r="SHP79" s="2"/>
      <c r="SHQ79" s="2"/>
      <c r="SHR79" s="2"/>
      <c r="SHS79" s="2"/>
      <c r="SHT79" s="2"/>
      <c r="SHU79" s="2"/>
      <c r="SHV79" s="2"/>
      <c r="SHW79" s="2"/>
      <c r="SHX79" s="2"/>
      <c r="SHY79" s="2"/>
      <c r="SHZ79" s="2"/>
      <c r="SIA79" s="2"/>
      <c r="SIB79" s="2"/>
      <c r="SIC79" s="2"/>
      <c r="SID79" s="2"/>
      <c r="SIE79" s="2"/>
      <c r="SIF79" s="2"/>
      <c r="SIG79" s="2"/>
      <c r="SIH79" s="2"/>
      <c r="SII79" s="2"/>
      <c r="SIJ79" s="2"/>
      <c r="SIK79" s="2"/>
      <c r="SIL79" s="2"/>
      <c r="SIM79" s="2"/>
      <c r="SIN79" s="2"/>
      <c r="SIO79" s="2"/>
      <c r="SIP79" s="2"/>
      <c r="SIQ79" s="2"/>
      <c r="SIR79" s="2"/>
      <c r="SIS79" s="2"/>
      <c r="SIT79" s="2"/>
      <c r="SIU79" s="2"/>
      <c r="SIV79" s="2"/>
      <c r="SIW79" s="2"/>
      <c r="SIX79" s="2"/>
      <c r="SIY79" s="2"/>
      <c r="SIZ79" s="2"/>
      <c r="SJA79" s="2"/>
      <c r="SJB79" s="2"/>
      <c r="SJC79" s="2"/>
      <c r="SJD79" s="2"/>
      <c r="SJE79" s="2"/>
      <c r="SJF79" s="2"/>
      <c r="SJG79" s="2"/>
      <c r="SJH79" s="2"/>
      <c r="SJI79" s="2"/>
      <c r="SJJ79" s="2"/>
      <c r="SJK79" s="2"/>
      <c r="SJL79" s="2"/>
      <c r="SJM79" s="2"/>
      <c r="SJN79" s="2"/>
      <c r="SJO79" s="2"/>
      <c r="SJP79" s="2"/>
      <c r="SJQ79" s="2"/>
      <c r="SJR79" s="2"/>
      <c r="SJS79" s="2"/>
      <c r="SJT79" s="2"/>
      <c r="SJU79" s="2"/>
      <c r="SJV79" s="2"/>
      <c r="SJW79" s="2"/>
      <c r="SJX79" s="2"/>
      <c r="SJY79" s="2"/>
      <c r="SJZ79" s="2"/>
      <c r="SKA79" s="2"/>
      <c r="SKB79" s="2"/>
      <c r="SKC79" s="2"/>
      <c r="SKD79" s="2"/>
      <c r="SKE79" s="2"/>
      <c r="SKF79" s="2"/>
      <c r="SKG79" s="2"/>
      <c r="SKH79" s="2"/>
      <c r="SKI79" s="2"/>
      <c r="SKJ79" s="2"/>
      <c r="SKK79" s="2"/>
      <c r="SKL79" s="2"/>
      <c r="SKM79" s="2"/>
      <c r="SKN79" s="2"/>
      <c r="SKO79" s="2"/>
      <c r="SKP79" s="2"/>
      <c r="SKQ79" s="2"/>
      <c r="SKR79" s="2"/>
      <c r="SKS79" s="2"/>
      <c r="SKT79" s="2"/>
      <c r="SKU79" s="2"/>
      <c r="SKV79" s="2"/>
      <c r="SKW79" s="2"/>
      <c r="SKX79" s="2"/>
      <c r="SKY79" s="2"/>
      <c r="SKZ79" s="2"/>
      <c r="SLA79" s="2"/>
      <c r="SLB79" s="2"/>
      <c r="SLC79" s="2"/>
      <c r="SLD79" s="2"/>
      <c r="SLE79" s="2"/>
      <c r="SLF79" s="2"/>
      <c r="SLG79" s="2"/>
      <c r="SLH79" s="2"/>
      <c r="SLI79" s="2"/>
      <c r="SLJ79" s="2"/>
      <c r="SLK79" s="2"/>
      <c r="SLL79" s="2"/>
      <c r="SLM79" s="2"/>
      <c r="SLN79" s="2"/>
      <c r="SLO79" s="2"/>
      <c r="SLP79" s="2"/>
      <c r="SLQ79" s="2"/>
      <c r="SLR79" s="2"/>
      <c r="SLS79" s="2"/>
      <c r="SLT79" s="2"/>
      <c r="SLU79" s="2"/>
      <c r="SLV79" s="2"/>
      <c r="SLW79" s="2"/>
      <c r="SLX79" s="2"/>
      <c r="SLY79" s="2"/>
      <c r="SLZ79" s="2"/>
      <c r="SMA79" s="2"/>
      <c r="SMB79" s="2"/>
      <c r="SMC79" s="2"/>
      <c r="SMD79" s="2"/>
      <c r="SME79" s="2"/>
      <c r="SMF79" s="2"/>
      <c r="SMG79" s="2"/>
      <c r="SMH79" s="2"/>
      <c r="SMI79" s="2"/>
      <c r="SMJ79" s="2"/>
      <c r="SMK79" s="2"/>
      <c r="SML79" s="2"/>
      <c r="SMM79" s="2"/>
      <c r="SMN79" s="2"/>
      <c r="SMO79" s="2"/>
      <c r="SMP79" s="2"/>
      <c r="SMQ79" s="2"/>
      <c r="SMR79" s="2"/>
      <c r="SMS79" s="2"/>
      <c r="SMT79" s="2"/>
      <c r="SMU79" s="2"/>
      <c r="SMV79" s="2"/>
      <c r="SMW79" s="2"/>
      <c r="SMX79" s="2"/>
      <c r="SMY79" s="2"/>
      <c r="SMZ79" s="2"/>
      <c r="SNA79" s="2"/>
      <c r="SNB79" s="2"/>
      <c r="SNC79" s="2"/>
      <c r="SND79" s="2"/>
      <c r="SNE79" s="2"/>
      <c r="SNF79" s="2"/>
      <c r="SNG79" s="2"/>
      <c r="SNH79" s="2"/>
      <c r="SNI79" s="2"/>
      <c r="SNJ79" s="2"/>
      <c r="SNK79" s="2"/>
      <c r="SNL79" s="2"/>
      <c r="SNM79" s="2"/>
      <c r="SNN79" s="2"/>
      <c r="SNO79" s="2"/>
      <c r="SNP79" s="2"/>
      <c r="SNQ79" s="2"/>
      <c r="SNR79" s="2"/>
      <c r="SNS79" s="2"/>
      <c r="SNT79" s="2"/>
      <c r="SNU79" s="2"/>
      <c r="SNV79" s="2"/>
      <c r="SNW79" s="2"/>
      <c r="SNX79" s="2"/>
      <c r="SNY79" s="2"/>
      <c r="SNZ79" s="2"/>
      <c r="SOA79" s="2"/>
      <c r="SOB79" s="2"/>
      <c r="SOC79" s="2"/>
      <c r="SOD79" s="2"/>
      <c r="SOE79" s="2"/>
      <c r="SOF79" s="2"/>
      <c r="SOG79" s="2"/>
      <c r="SOH79" s="2"/>
      <c r="SOI79" s="2"/>
      <c r="SOJ79" s="2"/>
      <c r="SOK79" s="2"/>
      <c r="SOL79" s="2"/>
      <c r="SOM79" s="2"/>
      <c r="SON79" s="2"/>
      <c r="SOO79" s="2"/>
      <c r="SOP79" s="2"/>
      <c r="SOQ79" s="2"/>
      <c r="SOR79" s="2"/>
      <c r="SOS79" s="2"/>
      <c r="SOT79" s="2"/>
      <c r="SOU79" s="2"/>
      <c r="SOV79" s="2"/>
      <c r="SOW79" s="2"/>
      <c r="SOX79" s="2"/>
      <c r="SOY79" s="2"/>
      <c r="SOZ79" s="2"/>
      <c r="SPA79" s="2"/>
      <c r="SPB79" s="2"/>
      <c r="SPC79" s="2"/>
      <c r="SPD79" s="2"/>
      <c r="SPE79" s="2"/>
      <c r="SPF79" s="2"/>
      <c r="SPG79" s="2"/>
      <c r="SPH79" s="2"/>
      <c r="SPI79" s="2"/>
      <c r="SPJ79" s="2"/>
      <c r="SPK79" s="2"/>
      <c r="SPL79" s="2"/>
      <c r="SPM79" s="2"/>
      <c r="SPN79" s="2"/>
      <c r="SPO79" s="2"/>
      <c r="SPP79" s="2"/>
      <c r="SPQ79" s="2"/>
      <c r="SPR79" s="2"/>
      <c r="SPS79" s="2"/>
      <c r="SPT79" s="2"/>
      <c r="SPU79" s="2"/>
      <c r="SPV79" s="2"/>
      <c r="SPW79" s="2"/>
      <c r="SPX79" s="2"/>
      <c r="SPY79" s="2"/>
      <c r="SPZ79" s="2"/>
      <c r="SQA79" s="2"/>
      <c r="SQB79" s="2"/>
      <c r="SQC79" s="2"/>
      <c r="SQD79" s="2"/>
      <c r="SQE79" s="2"/>
      <c r="SQF79" s="2"/>
      <c r="SQG79" s="2"/>
      <c r="SQH79" s="2"/>
      <c r="SQI79" s="2"/>
      <c r="SQJ79" s="2"/>
      <c r="SQK79" s="2"/>
      <c r="SQL79" s="2"/>
      <c r="SQM79" s="2"/>
      <c r="SQN79" s="2"/>
      <c r="SQO79" s="2"/>
      <c r="SQP79" s="2"/>
      <c r="SQQ79" s="2"/>
      <c r="SQR79" s="2"/>
      <c r="SQS79" s="2"/>
      <c r="SQT79" s="2"/>
      <c r="SQU79" s="2"/>
      <c r="SQV79" s="2"/>
      <c r="SQW79" s="2"/>
      <c r="SQX79" s="2"/>
      <c r="SQY79" s="2"/>
      <c r="SQZ79" s="2"/>
      <c r="SRA79" s="2"/>
      <c r="SRB79" s="2"/>
      <c r="SRC79" s="2"/>
      <c r="SRD79" s="2"/>
      <c r="SRE79" s="2"/>
      <c r="SRF79" s="2"/>
      <c r="SRG79" s="2"/>
      <c r="SRH79" s="2"/>
      <c r="SRI79" s="2"/>
      <c r="SRJ79" s="2"/>
      <c r="SRK79" s="2"/>
      <c r="SRL79" s="2"/>
      <c r="SRM79" s="2"/>
      <c r="SRN79" s="2"/>
      <c r="SRO79" s="2"/>
      <c r="SRP79" s="2"/>
      <c r="SRQ79" s="2"/>
      <c r="SRR79" s="2"/>
      <c r="SRS79" s="2"/>
      <c r="SRT79" s="2"/>
      <c r="SRU79" s="2"/>
      <c r="SRV79" s="2"/>
      <c r="SRW79" s="2"/>
      <c r="SRX79" s="2"/>
      <c r="SRY79" s="2"/>
      <c r="SRZ79" s="2"/>
      <c r="SSA79" s="2"/>
      <c r="SSB79" s="2"/>
      <c r="SSC79" s="2"/>
      <c r="SSD79" s="2"/>
      <c r="SSE79" s="2"/>
      <c r="SSF79" s="2"/>
      <c r="SSG79" s="2"/>
      <c r="SSH79" s="2"/>
      <c r="SSI79" s="2"/>
      <c r="SSJ79" s="2"/>
      <c r="SSK79" s="2"/>
      <c r="SSL79" s="2"/>
      <c r="SSM79" s="2"/>
      <c r="SSN79" s="2"/>
      <c r="SSO79" s="2"/>
      <c r="SSP79" s="2"/>
      <c r="SSQ79" s="2"/>
      <c r="SSR79" s="2"/>
      <c r="SSS79" s="2"/>
      <c r="SST79" s="2"/>
      <c r="SSU79" s="2"/>
      <c r="SSV79" s="2"/>
      <c r="SSW79" s="2"/>
      <c r="SSX79" s="2"/>
      <c r="SSY79" s="2"/>
      <c r="SSZ79" s="2"/>
      <c r="STA79" s="2"/>
      <c r="STB79" s="2"/>
      <c r="STC79" s="2"/>
      <c r="STD79" s="2"/>
      <c r="STE79" s="2"/>
      <c r="STF79" s="2"/>
      <c r="STG79" s="2"/>
      <c r="STH79" s="2"/>
      <c r="STI79" s="2"/>
      <c r="STJ79" s="2"/>
      <c r="STK79" s="2"/>
      <c r="STL79" s="2"/>
      <c r="STM79" s="2"/>
      <c r="STN79" s="2"/>
      <c r="STO79" s="2"/>
      <c r="STP79" s="2"/>
      <c r="STQ79" s="2"/>
      <c r="STR79" s="2"/>
      <c r="STS79" s="2"/>
      <c r="STT79" s="2"/>
      <c r="STU79" s="2"/>
      <c r="STV79" s="2"/>
      <c r="STW79" s="2"/>
      <c r="STX79" s="2"/>
      <c r="STY79" s="2"/>
      <c r="STZ79" s="2"/>
      <c r="SUA79" s="2"/>
      <c r="SUB79" s="2"/>
      <c r="SUC79" s="2"/>
      <c r="SUD79" s="2"/>
      <c r="SUE79" s="2"/>
      <c r="SUF79" s="2"/>
      <c r="SUG79" s="2"/>
      <c r="SUH79" s="2"/>
      <c r="SUI79" s="2"/>
      <c r="SUJ79" s="2"/>
      <c r="SUK79" s="2"/>
      <c r="SUL79" s="2"/>
      <c r="SUM79" s="2"/>
      <c r="SUN79" s="2"/>
      <c r="SUO79" s="2"/>
      <c r="SUP79" s="2"/>
      <c r="SUQ79" s="2"/>
      <c r="SUR79" s="2"/>
      <c r="SUS79" s="2"/>
      <c r="SUT79" s="2"/>
      <c r="SUU79" s="2"/>
      <c r="SUV79" s="2"/>
      <c r="SUW79" s="2"/>
      <c r="SUX79" s="2"/>
      <c r="SUY79" s="2"/>
      <c r="SUZ79" s="2"/>
      <c r="SVA79" s="2"/>
      <c r="SVB79" s="2"/>
      <c r="SVC79" s="2"/>
      <c r="SVD79" s="2"/>
      <c r="SVE79" s="2"/>
      <c r="SVF79" s="2"/>
      <c r="SVG79" s="2"/>
      <c r="SVH79" s="2"/>
      <c r="SVI79" s="2"/>
      <c r="SVJ79" s="2"/>
      <c r="SVK79" s="2"/>
      <c r="SVL79" s="2"/>
      <c r="SVM79" s="2"/>
      <c r="SVN79" s="2"/>
      <c r="SVO79" s="2"/>
      <c r="SVP79" s="2"/>
      <c r="SVQ79" s="2"/>
      <c r="SVR79" s="2"/>
      <c r="SVS79" s="2"/>
      <c r="SVT79" s="2"/>
      <c r="SVU79" s="2"/>
      <c r="SVV79" s="2"/>
      <c r="SVW79" s="2"/>
      <c r="SVX79" s="2"/>
      <c r="SVY79" s="2"/>
      <c r="SVZ79" s="2"/>
      <c r="SWA79" s="2"/>
      <c r="SWB79" s="2"/>
      <c r="SWC79" s="2"/>
      <c r="SWD79" s="2"/>
      <c r="SWE79" s="2"/>
      <c r="SWF79" s="2"/>
      <c r="SWG79" s="2"/>
      <c r="SWH79" s="2"/>
      <c r="SWI79" s="2"/>
      <c r="SWJ79" s="2"/>
      <c r="SWK79" s="2"/>
      <c r="SWL79" s="2"/>
      <c r="SWM79" s="2"/>
      <c r="SWN79" s="2"/>
      <c r="SWO79" s="2"/>
      <c r="SWP79" s="2"/>
      <c r="SWQ79" s="2"/>
      <c r="SWR79" s="2"/>
      <c r="SWS79" s="2"/>
      <c r="SWT79" s="2"/>
      <c r="SWU79" s="2"/>
      <c r="SWV79" s="2"/>
      <c r="SWW79" s="2"/>
      <c r="SWX79" s="2"/>
      <c r="SWY79" s="2"/>
      <c r="SWZ79" s="2"/>
      <c r="SXA79" s="2"/>
      <c r="SXB79" s="2"/>
      <c r="SXC79" s="2"/>
      <c r="SXD79" s="2"/>
      <c r="SXE79" s="2"/>
      <c r="SXF79" s="2"/>
      <c r="SXG79" s="2"/>
      <c r="SXH79" s="2"/>
      <c r="SXI79" s="2"/>
      <c r="SXJ79" s="2"/>
      <c r="SXK79" s="2"/>
      <c r="SXL79" s="2"/>
      <c r="SXM79" s="2"/>
      <c r="SXN79" s="2"/>
      <c r="SXO79" s="2"/>
      <c r="SXP79" s="2"/>
      <c r="SXQ79" s="2"/>
      <c r="SXR79" s="2"/>
      <c r="SXS79" s="2"/>
      <c r="SXT79" s="2"/>
      <c r="SXU79" s="2"/>
      <c r="SXV79" s="2"/>
      <c r="SXW79" s="2"/>
      <c r="SXX79" s="2"/>
      <c r="SXY79" s="2"/>
      <c r="SXZ79" s="2"/>
      <c r="SYA79" s="2"/>
      <c r="SYB79" s="2"/>
      <c r="SYC79" s="2"/>
      <c r="SYD79" s="2"/>
      <c r="SYE79" s="2"/>
      <c r="SYF79" s="2"/>
      <c r="SYG79" s="2"/>
      <c r="SYH79" s="2"/>
      <c r="SYI79" s="2"/>
      <c r="SYJ79" s="2"/>
      <c r="SYK79" s="2"/>
      <c r="SYL79" s="2"/>
      <c r="SYM79" s="2"/>
      <c r="SYN79" s="2"/>
      <c r="SYO79" s="2"/>
      <c r="SYP79" s="2"/>
      <c r="SYQ79" s="2"/>
      <c r="SYR79" s="2"/>
      <c r="SYS79" s="2"/>
      <c r="SYT79" s="2"/>
      <c r="SYU79" s="2"/>
      <c r="SYV79" s="2"/>
      <c r="SYW79" s="2"/>
      <c r="SYX79" s="2"/>
      <c r="SYY79" s="2"/>
      <c r="SYZ79" s="2"/>
      <c r="SZA79" s="2"/>
      <c r="SZB79" s="2"/>
      <c r="SZC79" s="2"/>
      <c r="SZD79" s="2"/>
      <c r="SZE79" s="2"/>
      <c r="SZF79" s="2"/>
      <c r="SZG79" s="2"/>
      <c r="SZH79" s="2"/>
      <c r="SZI79" s="2"/>
      <c r="SZJ79" s="2"/>
      <c r="SZK79" s="2"/>
      <c r="SZL79" s="2"/>
      <c r="SZM79" s="2"/>
      <c r="SZN79" s="2"/>
      <c r="SZO79" s="2"/>
      <c r="SZP79" s="2"/>
      <c r="SZQ79" s="2"/>
      <c r="SZR79" s="2"/>
      <c r="SZS79" s="2"/>
      <c r="SZT79" s="2"/>
      <c r="SZU79" s="2"/>
      <c r="SZV79" s="2"/>
      <c r="SZW79" s="2"/>
      <c r="SZX79" s="2"/>
      <c r="SZY79" s="2"/>
      <c r="SZZ79" s="2"/>
      <c r="TAA79" s="2"/>
      <c r="TAB79" s="2"/>
      <c r="TAC79" s="2"/>
      <c r="TAD79" s="2"/>
      <c r="TAE79" s="2"/>
      <c r="TAF79" s="2"/>
      <c r="TAG79" s="2"/>
      <c r="TAH79" s="2"/>
      <c r="TAI79" s="2"/>
      <c r="TAJ79" s="2"/>
      <c r="TAK79" s="2"/>
      <c r="TAL79" s="2"/>
      <c r="TAM79" s="2"/>
      <c r="TAN79" s="2"/>
      <c r="TAO79" s="2"/>
      <c r="TAP79" s="2"/>
      <c r="TAQ79" s="2"/>
      <c r="TAR79" s="2"/>
      <c r="TAS79" s="2"/>
      <c r="TAT79" s="2"/>
      <c r="TAU79" s="2"/>
      <c r="TAV79" s="2"/>
      <c r="TAW79" s="2"/>
      <c r="TAX79" s="2"/>
      <c r="TAY79" s="2"/>
      <c r="TAZ79" s="2"/>
      <c r="TBA79" s="2"/>
      <c r="TBB79" s="2"/>
      <c r="TBC79" s="2"/>
      <c r="TBD79" s="2"/>
      <c r="TBE79" s="2"/>
      <c r="TBF79" s="2"/>
      <c r="TBG79" s="2"/>
      <c r="TBH79" s="2"/>
      <c r="TBI79" s="2"/>
      <c r="TBJ79" s="2"/>
      <c r="TBK79" s="2"/>
      <c r="TBL79" s="2"/>
      <c r="TBM79" s="2"/>
      <c r="TBN79" s="2"/>
      <c r="TBO79" s="2"/>
      <c r="TBP79" s="2"/>
      <c r="TBQ79" s="2"/>
      <c r="TBR79" s="2"/>
      <c r="TBS79" s="2"/>
      <c r="TBT79" s="2"/>
      <c r="TBU79" s="2"/>
      <c r="TBV79" s="2"/>
      <c r="TBW79" s="2"/>
      <c r="TBX79" s="2"/>
      <c r="TBY79" s="2"/>
      <c r="TBZ79" s="2"/>
      <c r="TCA79" s="2"/>
      <c r="TCB79" s="2"/>
      <c r="TCC79" s="2"/>
      <c r="TCD79" s="2"/>
      <c r="TCE79" s="2"/>
      <c r="TCF79" s="2"/>
      <c r="TCG79" s="2"/>
      <c r="TCH79" s="2"/>
      <c r="TCI79" s="2"/>
      <c r="TCJ79" s="2"/>
      <c r="TCK79" s="2"/>
      <c r="TCL79" s="2"/>
      <c r="TCM79" s="2"/>
      <c r="TCN79" s="2"/>
      <c r="TCO79" s="2"/>
      <c r="TCP79" s="2"/>
      <c r="TCQ79" s="2"/>
      <c r="TCR79" s="2"/>
      <c r="TCS79" s="2"/>
      <c r="TCT79" s="2"/>
      <c r="TCU79" s="2"/>
      <c r="TCV79" s="2"/>
      <c r="TCW79" s="2"/>
      <c r="TCX79" s="2"/>
      <c r="TCY79" s="2"/>
      <c r="TCZ79" s="2"/>
      <c r="TDA79" s="2"/>
      <c r="TDB79" s="2"/>
      <c r="TDC79" s="2"/>
      <c r="TDD79" s="2"/>
      <c r="TDE79" s="2"/>
      <c r="TDF79" s="2"/>
      <c r="TDG79" s="2"/>
      <c r="TDH79" s="2"/>
      <c r="TDI79" s="2"/>
      <c r="TDJ79" s="2"/>
      <c r="TDK79" s="2"/>
      <c r="TDL79" s="2"/>
      <c r="TDM79" s="2"/>
      <c r="TDN79" s="2"/>
      <c r="TDO79" s="2"/>
      <c r="TDP79" s="2"/>
      <c r="TDQ79" s="2"/>
      <c r="TDR79" s="2"/>
      <c r="TDS79" s="2"/>
      <c r="TDT79" s="2"/>
      <c r="TDU79" s="2"/>
      <c r="TDV79" s="2"/>
      <c r="TDW79" s="2"/>
      <c r="TDX79" s="2"/>
      <c r="TDY79" s="2"/>
      <c r="TDZ79" s="2"/>
      <c r="TEA79" s="2"/>
      <c r="TEB79" s="2"/>
      <c r="TEC79" s="2"/>
      <c r="TED79" s="2"/>
      <c r="TEE79" s="2"/>
      <c r="TEF79" s="2"/>
      <c r="TEG79" s="2"/>
      <c r="TEH79" s="2"/>
      <c r="TEI79" s="2"/>
      <c r="TEJ79" s="2"/>
      <c r="TEK79" s="2"/>
      <c r="TEL79" s="2"/>
      <c r="TEM79" s="2"/>
      <c r="TEN79" s="2"/>
      <c r="TEO79" s="2"/>
      <c r="TEP79" s="2"/>
      <c r="TEQ79" s="2"/>
      <c r="TER79" s="2"/>
      <c r="TES79" s="2"/>
      <c r="TET79" s="2"/>
      <c r="TEU79" s="2"/>
      <c r="TEV79" s="2"/>
      <c r="TEW79" s="2"/>
      <c r="TEX79" s="2"/>
      <c r="TEY79" s="2"/>
      <c r="TEZ79" s="2"/>
      <c r="TFA79" s="2"/>
      <c r="TFB79" s="2"/>
      <c r="TFC79" s="2"/>
      <c r="TFD79" s="2"/>
      <c r="TFE79" s="2"/>
      <c r="TFF79" s="2"/>
      <c r="TFG79" s="2"/>
      <c r="TFH79" s="2"/>
      <c r="TFI79" s="2"/>
      <c r="TFJ79" s="2"/>
      <c r="TFK79" s="2"/>
      <c r="TFL79" s="2"/>
      <c r="TFM79" s="2"/>
      <c r="TFN79" s="2"/>
      <c r="TFO79" s="2"/>
      <c r="TFP79" s="2"/>
      <c r="TFQ79" s="2"/>
      <c r="TFR79" s="2"/>
      <c r="TFS79" s="2"/>
      <c r="TFT79" s="2"/>
      <c r="TFU79" s="2"/>
      <c r="TFV79" s="2"/>
      <c r="TFW79" s="2"/>
      <c r="TFX79" s="2"/>
      <c r="TFY79" s="2"/>
      <c r="TFZ79" s="2"/>
      <c r="TGA79" s="2"/>
      <c r="TGB79" s="2"/>
      <c r="TGC79" s="2"/>
      <c r="TGD79" s="2"/>
      <c r="TGE79" s="2"/>
      <c r="TGF79" s="2"/>
      <c r="TGG79" s="2"/>
      <c r="TGH79" s="2"/>
      <c r="TGI79" s="2"/>
      <c r="TGJ79" s="2"/>
      <c r="TGK79" s="2"/>
      <c r="TGL79" s="2"/>
      <c r="TGM79" s="2"/>
      <c r="TGN79" s="2"/>
      <c r="TGO79" s="2"/>
      <c r="TGP79" s="2"/>
      <c r="TGQ79" s="2"/>
      <c r="TGR79" s="2"/>
      <c r="TGS79" s="2"/>
      <c r="TGT79" s="2"/>
      <c r="TGU79" s="2"/>
      <c r="TGV79" s="2"/>
      <c r="TGW79" s="2"/>
      <c r="TGX79" s="2"/>
      <c r="TGY79" s="2"/>
      <c r="TGZ79" s="2"/>
      <c r="THA79" s="2"/>
      <c r="THB79" s="2"/>
      <c r="THC79" s="2"/>
      <c r="THD79" s="2"/>
      <c r="THE79" s="2"/>
      <c r="THF79" s="2"/>
      <c r="THG79" s="2"/>
      <c r="THH79" s="2"/>
      <c r="THI79" s="2"/>
      <c r="THJ79" s="2"/>
      <c r="THK79" s="2"/>
      <c r="THL79" s="2"/>
      <c r="THM79" s="2"/>
      <c r="THN79" s="2"/>
      <c r="THO79" s="2"/>
      <c r="THP79" s="2"/>
      <c r="THQ79" s="2"/>
      <c r="THR79" s="2"/>
      <c r="THS79" s="2"/>
      <c r="THT79" s="2"/>
      <c r="THU79" s="2"/>
      <c r="THV79" s="2"/>
      <c r="THW79" s="2"/>
      <c r="THX79" s="2"/>
      <c r="THY79" s="2"/>
      <c r="THZ79" s="2"/>
      <c r="TIA79" s="2"/>
      <c r="TIB79" s="2"/>
      <c r="TIC79" s="2"/>
      <c r="TID79" s="2"/>
      <c r="TIE79" s="2"/>
      <c r="TIF79" s="2"/>
      <c r="TIG79" s="2"/>
      <c r="TIH79" s="2"/>
      <c r="TII79" s="2"/>
      <c r="TIJ79" s="2"/>
      <c r="TIK79" s="2"/>
      <c r="TIL79" s="2"/>
      <c r="TIM79" s="2"/>
      <c r="TIN79" s="2"/>
      <c r="TIO79" s="2"/>
      <c r="TIP79" s="2"/>
      <c r="TIQ79" s="2"/>
      <c r="TIR79" s="2"/>
      <c r="TIS79" s="2"/>
      <c r="TIT79" s="2"/>
      <c r="TIU79" s="2"/>
      <c r="TIV79" s="2"/>
      <c r="TIW79" s="2"/>
      <c r="TIX79" s="2"/>
      <c r="TIY79" s="2"/>
      <c r="TIZ79" s="2"/>
      <c r="TJA79" s="2"/>
      <c r="TJB79" s="2"/>
      <c r="TJC79" s="2"/>
      <c r="TJD79" s="2"/>
      <c r="TJE79" s="2"/>
      <c r="TJF79" s="2"/>
      <c r="TJG79" s="2"/>
      <c r="TJH79" s="2"/>
      <c r="TJI79" s="2"/>
      <c r="TJJ79" s="2"/>
      <c r="TJK79" s="2"/>
      <c r="TJL79" s="2"/>
      <c r="TJM79" s="2"/>
      <c r="TJN79" s="2"/>
      <c r="TJO79" s="2"/>
      <c r="TJP79" s="2"/>
      <c r="TJQ79" s="2"/>
      <c r="TJR79" s="2"/>
      <c r="TJS79" s="2"/>
      <c r="TJT79" s="2"/>
      <c r="TJU79" s="2"/>
      <c r="TJV79" s="2"/>
      <c r="TJW79" s="2"/>
      <c r="TJX79" s="2"/>
      <c r="TJY79" s="2"/>
      <c r="TJZ79" s="2"/>
      <c r="TKA79" s="2"/>
      <c r="TKB79" s="2"/>
      <c r="TKC79" s="2"/>
      <c r="TKD79" s="2"/>
      <c r="TKE79" s="2"/>
      <c r="TKF79" s="2"/>
      <c r="TKG79" s="2"/>
      <c r="TKH79" s="2"/>
      <c r="TKI79" s="2"/>
      <c r="TKJ79" s="2"/>
      <c r="TKK79" s="2"/>
      <c r="TKL79" s="2"/>
      <c r="TKM79" s="2"/>
      <c r="TKN79" s="2"/>
      <c r="TKO79" s="2"/>
      <c r="TKP79" s="2"/>
      <c r="TKQ79" s="2"/>
      <c r="TKR79" s="2"/>
      <c r="TKS79" s="2"/>
      <c r="TKT79" s="2"/>
      <c r="TKU79" s="2"/>
      <c r="TKV79" s="2"/>
      <c r="TKW79" s="2"/>
      <c r="TKX79" s="2"/>
      <c r="TKY79" s="2"/>
      <c r="TKZ79" s="2"/>
      <c r="TLA79" s="2"/>
      <c r="TLB79" s="2"/>
      <c r="TLC79" s="2"/>
      <c r="TLD79" s="2"/>
      <c r="TLE79" s="2"/>
      <c r="TLF79" s="2"/>
      <c r="TLG79" s="2"/>
      <c r="TLH79" s="2"/>
      <c r="TLI79" s="2"/>
      <c r="TLJ79" s="2"/>
      <c r="TLK79" s="2"/>
      <c r="TLL79" s="2"/>
      <c r="TLM79" s="2"/>
      <c r="TLN79" s="2"/>
      <c r="TLO79" s="2"/>
      <c r="TLP79" s="2"/>
      <c r="TLQ79" s="2"/>
      <c r="TLR79" s="2"/>
      <c r="TLS79" s="2"/>
      <c r="TLT79" s="2"/>
      <c r="TLU79" s="2"/>
      <c r="TLV79" s="2"/>
      <c r="TLW79" s="2"/>
      <c r="TLX79" s="2"/>
      <c r="TLY79" s="2"/>
      <c r="TLZ79" s="2"/>
      <c r="TMA79" s="2"/>
      <c r="TMB79" s="2"/>
      <c r="TMC79" s="2"/>
      <c r="TMD79" s="2"/>
      <c r="TME79" s="2"/>
      <c r="TMF79" s="2"/>
      <c r="TMG79" s="2"/>
      <c r="TMH79" s="2"/>
      <c r="TMI79" s="2"/>
      <c r="TMJ79" s="2"/>
      <c r="TMK79" s="2"/>
      <c r="TML79" s="2"/>
      <c r="TMM79" s="2"/>
      <c r="TMN79" s="2"/>
      <c r="TMO79" s="2"/>
      <c r="TMP79" s="2"/>
      <c r="TMQ79" s="2"/>
      <c r="TMR79" s="2"/>
      <c r="TMS79" s="2"/>
      <c r="TMT79" s="2"/>
      <c r="TMU79" s="2"/>
      <c r="TMV79" s="2"/>
      <c r="TMW79" s="2"/>
      <c r="TMX79" s="2"/>
      <c r="TMY79" s="2"/>
      <c r="TMZ79" s="2"/>
      <c r="TNA79" s="2"/>
      <c r="TNB79" s="2"/>
      <c r="TNC79" s="2"/>
      <c r="TND79" s="2"/>
      <c r="TNE79" s="2"/>
      <c r="TNF79" s="2"/>
      <c r="TNG79" s="2"/>
      <c r="TNH79" s="2"/>
      <c r="TNI79" s="2"/>
      <c r="TNJ79" s="2"/>
      <c r="TNK79" s="2"/>
      <c r="TNL79" s="2"/>
      <c r="TNM79" s="2"/>
      <c r="TNN79" s="2"/>
      <c r="TNO79" s="2"/>
      <c r="TNP79" s="2"/>
      <c r="TNQ79" s="2"/>
      <c r="TNR79" s="2"/>
      <c r="TNS79" s="2"/>
      <c r="TNT79" s="2"/>
      <c r="TNU79" s="2"/>
      <c r="TNV79" s="2"/>
      <c r="TNW79" s="2"/>
      <c r="TNX79" s="2"/>
      <c r="TNY79" s="2"/>
      <c r="TNZ79" s="2"/>
      <c r="TOA79" s="2"/>
      <c r="TOB79" s="2"/>
      <c r="TOC79" s="2"/>
      <c r="TOD79" s="2"/>
      <c r="TOE79" s="2"/>
      <c r="TOF79" s="2"/>
      <c r="TOG79" s="2"/>
      <c r="TOH79" s="2"/>
      <c r="TOI79" s="2"/>
      <c r="TOJ79" s="2"/>
      <c r="TOK79" s="2"/>
      <c r="TOL79" s="2"/>
      <c r="TOM79" s="2"/>
      <c r="TON79" s="2"/>
      <c r="TOO79" s="2"/>
      <c r="TOP79" s="2"/>
      <c r="TOQ79" s="2"/>
      <c r="TOR79" s="2"/>
      <c r="TOS79" s="2"/>
      <c r="TOT79" s="2"/>
      <c r="TOU79" s="2"/>
      <c r="TOV79" s="2"/>
      <c r="TOW79" s="2"/>
      <c r="TOX79" s="2"/>
      <c r="TOY79" s="2"/>
      <c r="TOZ79" s="2"/>
      <c r="TPA79" s="2"/>
      <c r="TPB79" s="2"/>
      <c r="TPC79" s="2"/>
      <c r="TPD79" s="2"/>
      <c r="TPE79" s="2"/>
      <c r="TPF79" s="2"/>
      <c r="TPG79" s="2"/>
      <c r="TPH79" s="2"/>
      <c r="TPI79" s="2"/>
      <c r="TPJ79" s="2"/>
      <c r="TPK79" s="2"/>
      <c r="TPL79" s="2"/>
      <c r="TPM79" s="2"/>
      <c r="TPN79" s="2"/>
      <c r="TPO79" s="2"/>
      <c r="TPP79" s="2"/>
      <c r="TPQ79" s="2"/>
      <c r="TPR79" s="2"/>
      <c r="TPS79" s="2"/>
      <c r="TPT79" s="2"/>
      <c r="TPU79" s="2"/>
      <c r="TPV79" s="2"/>
      <c r="TPW79" s="2"/>
      <c r="TPX79" s="2"/>
      <c r="TPY79" s="2"/>
      <c r="TPZ79" s="2"/>
      <c r="TQA79" s="2"/>
      <c r="TQB79" s="2"/>
      <c r="TQC79" s="2"/>
      <c r="TQD79" s="2"/>
      <c r="TQE79" s="2"/>
      <c r="TQF79" s="2"/>
      <c r="TQG79" s="2"/>
      <c r="TQH79" s="2"/>
      <c r="TQI79" s="2"/>
      <c r="TQJ79" s="2"/>
      <c r="TQK79" s="2"/>
      <c r="TQL79" s="2"/>
      <c r="TQM79" s="2"/>
      <c r="TQN79" s="2"/>
      <c r="TQO79" s="2"/>
      <c r="TQP79" s="2"/>
      <c r="TQQ79" s="2"/>
      <c r="TQR79" s="2"/>
      <c r="TQS79" s="2"/>
      <c r="TQT79" s="2"/>
      <c r="TQU79" s="2"/>
      <c r="TQV79" s="2"/>
      <c r="TQW79" s="2"/>
      <c r="TQX79" s="2"/>
      <c r="TQY79" s="2"/>
      <c r="TQZ79" s="2"/>
      <c r="TRA79" s="2"/>
      <c r="TRB79" s="2"/>
      <c r="TRC79" s="2"/>
      <c r="TRD79" s="2"/>
      <c r="TRE79" s="2"/>
      <c r="TRF79" s="2"/>
      <c r="TRG79" s="2"/>
      <c r="TRH79" s="2"/>
      <c r="TRI79" s="2"/>
      <c r="TRJ79" s="2"/>
      <c r="TRK79" s="2"/>
      <c r="TRL79" s="2"/>
      <c r="TRM79" s="2"/>
      <c r="TRN79" s="2"/>
      <c r="TRO79" s="2"/>
      <c r="TRP79" s="2"/>
      <c r="TRQ79" s="2"/>
      <c r="TRR79" s="2"/>
      <c r="TRS79" s="2"/>
      <c r="TRT79" s="2"/>
      <c r="TRU79" s="2"/>
      <c r="TRV79" s="2"/>
      <c r="TRW79" s="2"/>
      <c r="TRX79" s="2"/>
      <c r="TRY79" s="2"/>
      <c r="TRZ79" s="2"/>
      <c r="TSA79" s="2"/>
      <c r="TSB79" s="2"/>
      <c r="TSC79" s="2"/>
      <c r="TSD79" s="2"/>
      <c r="TSE79" s="2"/>
      <c r="TSF79" s="2"/>
      <c r="TSG79" s="2"/>
      <c r="TSH79" s="2"/>
      <c r="TSI79" s="2"/>
      <c r="TSJ79" s="2"/>
      <c r="TSK79" s="2"/>
      <c r="TSL79" s="2"/>
      <c r="TSM79" s="2"/>
      <c r="TSN79" s="2"/>
      <c r="TSO79" s="2"/>
      <c r="TSP79" s="2"/>
      <c r="TSQ79" s="2"/>
      <c r="TSR79" s="2"/>
      <c r="TSS79" s="2"/>
      <c r="TST79" s="2"/>
      <c r="TSU79" s="2"/>
      <c r="TSV79" s="2"/>
      <c r="TSW79" s="2"/>
      <c r="TSX79" s="2"/>
      <c r="TSY79" s="2"/>
      <c r="TSZ79" s="2"/>
      <c r="TTA79" s="2"/>
      <c r="TTB79" s="2"/>
      <c r="TTC79" s="2"/>
      <c r="TTD79" s="2"/>
      <c r="TTE79" s="2"/>
      <c r="TTF79" s="2"/>
      <c r="TTG79" s="2"/>
      <c r="TTH79" s="2"/>
      <c r="TTI79" s="2"/>
      <c r="TTJ79" s="2"/>
      <c r="TTK79" s="2"/>
      <c r="TTL79" s="2"/>
      <c r="TTM79" s="2"/>
      <c r="TTN79" s="2"/>
      <c r="TTO79" s="2"/>
      <c r="TTP79" s="2"/>
      <c r="TTQ79" s="2"/>
      <c r="TTR79" s="2"/>
      <c r="TTS79" s="2"/>
      <c r="TTT79" s="2"/>
      <c r="TTU79" s="2"/>
      <c r="TTV79" s="2"/>
      <c r="TTW79" s="2"/>
      <c r="TTX79" s="2"/>
      <c r="TTY79" s="2"/>
      <c r="TTZ79" s="2"/>
      <c r="TUA79" s="2"/>
      <c r="TUB79" s="2"/>
      <c r="TUC79" s="2"/>
      <c r="TUD79" s="2"/>
      <c r="TUE79" s="2"/>
      <c r="TUF79" s="2"/>
      <c r="TUG79" s="2"/>
      <c r="TUH79" s="2"/>
      <c r="TUI79" s="2"/>
      <c r="TUJ79" s="2"/>
      <c r="TUK79" s="2"/>
      <c r="TUL79" s="2"/>
      <c r="TUM79" s="2"/>
      <c r="TUN79" s="2"/>
      <c r="TUO79" s="2"/>
      <c r="TUP79" s="2"/>
      <c r="TUQ79" s="2"/>
      <c r="TUR79" s="2"/>
      <c r="TUS79" s="2"/>
      <c r="TUT79" s="2"/>
      <c r="TUU79" s="2"/>
      <c r="TUV79" s="2"/>
      <c r="TUW79" s="2"/>
      <c r="TUX79" s="2"/>
      <c r="TUY79" s="2"/>
      <c r="TUZ79" s="2"/>
      <c r="TVA79" s="2"/>
      <c r="TVB79" s="2"/>
      <c r="TVC79" s="2"/>
      <c r="TVD79" s="2"/>
      <c r="TVE79" s="2"/>
      <c r="TVF79" s="2"/>
      <c r="TVG79" s="2"/>
      <c r="TVH79" s="2"/>
      <c r="TVI79" s="2"/>
      <c r="TVJ79" s="2"/>
      <c r="TVK79" s="2"/>
      <c r="TVL79" s="2"/>
      <c r="TVM79" s="2"/>
      <c r="TVN79" s="2"/>
      <c r="TVO79" s="2"/>
      <c r="TVP79" s="2"/>
      <c r="TVQ79" s="2"/>
      <c r="TVR79" s="2"/>
      <c r="TVS79" s="2"/>
      <c r="TVT79" s="2"/>
      <c r="TVU79" s="2"/>
      <c r="TVV79" s="2"/>
      <c r="TVW79" s="2"/>
      <c r="TVX79" s="2"/>
      <c r="TVY79" s="2"/>
      <c r="TVZ79" s="2"/>
      <c r="TWA79" s="2"/>
      <c r="TWB79" s="2"/>
      <c r="TWC79" s="2"/>
      <c r="TWD79" s="2"/>
      <c r="TWE79" s="2"/>
      <c r="TWF79" s="2"/>
      <c r="TWG79" s="2"/>
      <c r="TWH79" s="2"/>
      <c r="TWI79" s="2"/>
      <c r="TWJ79" s="2"/>
      <c r="TWK79" s="2"/>
      <c r="TWL79" s="2"/>
      <c r="TWM79" s="2"/>
      <c r="TWN79" s="2"/>
      <c r="TWO79" s="2"/>
      <c r="TWP79" s="2"/>
      <c r="TWQ79" s="2"/>
      <c r="TWR79" s="2"/>
      <c r="TWS79" s="2"/>
      <c r="TWT79" s="2"/>
      <c r="TWU79" s="2"/>
      <c r="TWV79" s="2"/>
      <c r="TWW79" s="2"/>
      <c r="TWX79" s="2"/>
      <c r="TWY79" s="2"/>
      <c r="TWZ79" s="2"/>
      <c r="TXA79" s="2"/>
      <c r="TXB79" s="2"/>
      <c r="TXC79" s="2"/>
      <c r="TXD79" s="2"/>
      <c r="TXE79" s="2"/>
      <c r="TXF79" s="2"/>
      <c r="TXG79" s="2"/>
      <c r="TXH79" s="2"/>
      <c r="TXI79" s="2"/>
      <c r="TXJ79" s="2"/>
      <c r="TXK79" s="2"/>
      <c r="TXL79" s="2"/>
      <c r="TXM79" s="2"/>
      <c r="TXN79" s="2"/>
      <c r="TXO79" s="2"/>
      <c r="TXP79" s="2"/>
      <c r="TXQ79" s="2"/>
      <c r="TXR79" s="2"/>
      <c r="TXS79" s="2"/>
      <c r="TXT79" s="2"/>
      <c r="TXU79" s="2"/>
      <c r="TXV79" s="2"/>
      <c r="TXW79" s="2"/>
      <c r="TXX79" s="2"/>
      <c r="TXY79" s="2"/>
      <c r="TXZ79" s="2"/>
      <c r="TYA79" s="2"/>
      <c r="TYB79" s="2"/>
      <c r="TYC79" s="2"/>
      <c r="TYD79" s="2"/>
      <c r="TYE79" s="2"/>
      <c r="TYF79" s="2"/>
      <c r="TYG79" s="2"/>
      <c r="TYH79" s="2"/>
      <c r="TYI79" s="2"/>
      <c r="TYJ79" s="2"/>
      <c r="TYK79" s="2"/>
      <c r="TYL79" s="2"/>
      <c r="TYM79" s="2"/>
      <c r="TYN79" s="2"/>
      <c r="TYO79" s="2"/>
      <c r="TYP79" s="2"/>
      <c r="TYQ79" s="2"/>
      <c r="TYR79" s="2"/>
      <c r="TYS79" s="2"/>
      <c r="TYT79" s="2"/>
      <c r="TYU79" s="2"/>
      <c r="TYV79" s="2"/>
      <c r="TYW79" s="2"/>
      <c r="TYX79" s="2"/>
      <c r="TYY79" s="2"/>
      <c r="TYZ79" s="2"/>
      <c r="TZA79" s="2"/>
      <c r="TZB79" s="2"/>
      <c r="TZC79" s="2"/>
      <c r="TZD79" s="2"/>
      <c r="TZE79" s="2"/>
      <c r="TZF79" s="2"/>
      <c r="TZG79" s="2"/>
      <c r="TZH79" s="2"/>
      <c r="TZI79" s="2"/>
      <c r="TZJ79" s="2"/>
      <c r="TZK79" s="2"/>
      <c r="TZL79" s="2"/>
      <c r="TZM79" s="2"/>
      <c r="TZN79" s="2"/>
      <c r="TZO79" s="2"/>
      <c r="TZP79" s="2"/>
      <c r="TZQ79" s="2"/>
      <c r="TZR79" s="2"/>
      <c r="TZS79" s="2"/>
      <c r="TZT79" s="2"/>
      <c r="TZU79" s="2"/>
      <c r="TZV79" s="2"/>
      <c r="TZW79" s="2"/>
      <c r="TZX79" s="2"/>
      <c r="TZY79" s="2"/>
      <c r="TZZ79" s="2"/>
      <c r="UAA79" s="2"/>
      <c r="UAB79" s="2"/>
      <c r="UAC79" s="2"/>
      <c r="UAD79" s="2"/>
      <c r="UAE79" s="2"/>
      <c r="UAF79" s="2"/>
      <c r="UAG79" s="2"/>
      <c r="UAH79" s="2"/>
      <c r="UAI79" s="2"/>
      <c r="UAJ79" s="2"/>
      <c r="UAK79" s="2"/>
      <c r="UAL79" s="2"/>
      <c r="UAM79" s="2"/>
      <c r="UAN79" s="2"/>
      <c r="UAO79" s="2"/>
      <c r="UAP79" s="2"/>
      <c r="UAQ79" s="2"/>
      <c r="UAR79" s="2"/>
      <c r="UAS79" s="2"/>
      <c r="UAT79" s="2"/>
      <c r="UAU79" s="2"/>
      <c r="UAV79" s="2"/>
      <c r="UAW79" s="2"/>
      <c r="UAX79" s="2"/>
      <c r="UAY79" s="2"/>
      <c r="UAZ79" s="2"/>
      <c r="UBA79" s="2"/>
      <c r="UBB79" s="2"/>
      <c r="UBC79" s="2"/>
      <c r="UBD79" s="2"/>
      <c r="UBE79" s="2"/>
      <c r="UBF79" s="2"/>
      <c r="UBG79" s="2"/>
      <c r="UBH79" s="2"/>
      <c r="UBI79" s="2"/>
      <c r="UBJ79" s="2"/>
      <c r="UBK79" s="2"/>
      <c r="UBL79" s="2"/>
      <c r="UBM79" s="2"/>
      <c r="UBN79" s="2"/>
      <c r="UBO79" s="2"/>
      <c r="UBP79" s="2"/>
      <c r="UBQ79" s="2"/>
      <c r="UBR79" s="2"/>
      <c r="UBS79" s="2"/>
      <c r="UBT79" s="2"/>
      <c r="UBU79" s="2"/>
      <c r="UBV79" s="2"/>
      <c r="UBW79" s="2"/>
      <c r="UBX79" s="2"/>
      <c r="UBY79" s="2"/>
      <c r="UBZ79" s="2"/>
      <c r="UCA79" s="2"/>
      <c r="UCB79" s="2"/>
      <c r="UCC79" s="2"/>
      <c r="UCD79" s="2"/>
      <c r="UCE79" s="2"/>
      <c r="UCF79" s="2"/>
      <c r="UCG79" s="2"/>
      <c r="UCH79" s="2"/>
      <c r="UCI79" s="2"/>
      <c r="UCJ79" s="2"/>
      <c r="UCK79" s="2"/>
      <c r="UCL79" s="2"/>
      <c r="UCM79" s="2"/>
      <c r="UCN79" s="2"/>
      <c r="UCO79" s="2"/>
      <c r="UCP79" s="2"/>
      <c r="UCQ79" s="2"/>
      <c r="UCR79" s="2"/>
      <c r="UCS79" s="2"/>
      <c r="UCT79" s="2"/>
      <c r="UCU79" s="2"/>
      <c r="UCV79" s="2"/>
      <c r="UCW79" s="2"/>
      <c r="UCX79" s="2"/>
      <c r="UCY79" s="2"/>
      <c r="UCZ79" s="2"/>
      <c r="UDA79" s="2"/>
      <c r="UDB79" s="2"/>
      <c r="UDC79" s="2"/>
      <c r="UDD79" s="2"/>
      <c r="UDE79" s="2"/>
      <c r="UDF79" s="2"/>
      <c r="UDG79" s="2"/>
      <c r="UDH79" s="2"/>
      <c r="UDI79" s="2"/>
      <c r="UDJ79" s="2"/>
      <c r="UDK79" s="2"/>
      <c r="UDL79" s="2"/>
      <c r="UDM79" s="2"/>
      <c r="UDN79" s="2"/>
      <c r="UDO79" s="2"/>
      <c r="UDP79" s="2"/>
      <c r="UDQ79" s="2"/>
      <c r="UDR79" s="2"/>
      <c r="UDS79" s="2"/>
      <c r="UDT79" s="2"/>
      <c r="UDU79" s="2"/>
      <c r="UDV79" s="2"/>
      <c r="UDW79" s="2"/>
      <c r="UDX79" s="2"/>
      <c r="UDY79" s="2"/>
      <c r="UDZ79" s="2"/>
      <c r="UEA79" s="2"/>
      <c r="UEB79" s="2"/>
      <c r="UEC79" s="2"/>
      <c r="UED79" s="2"/>
      <c r="UEE79" s="2"/>
      <c r="UEF79" s="2"/>
      <c r="UEG79" s="2"/>
      <c r="UEH79" s="2"/>
      <c r="UEI79" s="2"/>
      <c r="UEJ79" s="2"/>
      <c r="UEK79" s="2"/>
      <c r="UEL79" s="2"/>
      <c r="UEM79" s="2"/>
      <c r="UEN79" s="2"/>
      <c r="UEO79" s="2"/>
      <c r="UEP79" s="2"/>
      <c r="UEQ79" s="2"/>
      <c r="UER79" s="2"/>
      <c r="UES79" s="2"/>
      <c r="UET79" s="2"/>
      <c r="UEU79" s="2"/>
      <c r="UEV79" s="2"/>
      <c r="UEW79" s="2"/>
      <c r="UEX79" s="2"/>
      <c r="UEY79" s="2"/>
      <c r="UEZ79" s="2"/>
      <c r="UFA79" s="2"/>
      <c r="UFB79" s="2"/>
      <c r="UFC79" s="2"/>
      <c r="UFD79" s="2"/>
      <c r="UFE79" s="2"/>
      <c r="UFF79" s="2"/>
      <c r="UFG79" s="2"/>
      <c r="UFH79" s="2"/>
      <c r="UFI79" s="2"/>
      <c r="UFJ79" s="2"/>
      <c r="UFK79" s="2"/>
      <c r="UFL79" s="2"/>
      <c r="UFM79" s="2"/>
      <c r="UFN79" s="2"/>
      <c r="UFO79" s="2"/>
      <c r="UFP79" s="2"/>
      <c r="UFQ79" s="2"/>
      <c r="UFR79" s="2"/>
      <c r="UFS79" s="2"/>
      <c r="UFT79" s="2"/>
      <c r="UFU79" s="2"/>
      <c r="UFV79" s="2"/>
      <c r="UFW79" s="2"/>
      <c r="UFX79" s="2"/>
      <c r="UFY79" s="2"/>
      <c r="UFZ79" s="2"/>
      <c r="UGA79" s="2"/>
      <c r="UGB79" s="2"/>
      <c r="UGC79" s="2"/>
      <c r="UGD79" s="2"/>
      <c r="UGE79" s="2"/>
      <c r="UGF79" s="2"/>
      <c r="UGG79" s="2"/>
      <c r="UGH79" s="2"/>
      <c r="UGI79" s="2"/>
      <c r="UGJ79" s="2"/>
      <c r="UGK79" s="2"/>
      <c r="UGL79" s="2"/>
      <c r="UGM79" s="2"/>
      <c r="UGN79" s="2"/>
      <c r="UGO79" s="2"/>
      <c r="UGP79" s="2"/>
      <c r="UGQ79" s="2"/>
      <c r="UGR79" s="2"/>
      <c r="UGS79" s="2"/>
      <c r="UGT79" s="2"/>
      <c r="UGU79" s="2"/>
      <c r="UGV79" s="2"/>
      <c r="UGW79" s="2"/>
      <c r="UGX79" s="2"/>
      <c r="UGY79" s="2"/>
      <c r="UGZ79" s="2"/>
      <c r="UHA79" s="2"/>
      <c r="UHB79" s="2"/>
      <c r="UHC79" s="2"/>
      <c r="UHD79" s="2"/>
      <c r="UHE79" s="2"/>
      <c r="UHF79" s="2"/>
      <c r="UHG79" s="2"/>
      <c r="UHH79" s="2"/>
      <c r="UHI79" s="2"/>
      <c r="UHJ79" s="2"/>
      <c r="UHK79" s="2"/>
      <c r="UHL79" s="2"/>
      <c r="UHM79" s="2"/>
      <c r="UHN79" s="2"/>
      <c r="UHO79" s="2"/>
      <c r="UHP79" s="2"/>
      <c r="UHQ79" s="2"/>
      <c r="UHR79" s="2"/>
      <c r="UHS79" s="2"/>
      <c r="UHT79" s="2"/>
      <c r="UHU79" s="2"/>
      <c r="UHV79" s="2"/>
      <c r="UHW79" s="2"/>
      <c r="UHX79" s="2"/>
      <c r="UHY79" s="2"/>
      <c r="UHZ79" s="2"/>
      <c r="UIA79" s="2"/>
      <c r="UIB79" s="2"/>
      <c r="UIC79" s="2"/>
      <c r="UID79" s="2"/>
      <c r="UIE79" s="2"/>
      <c r="UIF79" s="2"/>
      <c r="UIG79" s="2"/>
      <c r="UIH79" s="2"/>
      <c r="UII79" s="2"/>
      <c r="UIJ79" s="2"/>
      <c r="UIK79" s="2"/>
      <c r="UIL79" s="2"/>
      <c r="UIM79" s="2"/>
      <c r="UIN79" s="2"/>
      <c r="UIO79" s="2"/>
      <c r="UIP79" s="2"/>
      <c r="UIQ79" s="2"/>
      <c r="UIR79" s="2"/>
      <c r="UIS79" s="2"/>
      <c r="UIT79" s="2"/>
      <c r="UIU79" s="2"/>
      <c r="UIV79" s="2"/>
      <c r="UIW79" s="2"/>
      <c r="UIX79" s="2"/>
      <c r="UIY79" s="2"/>
      <c r="UIZ79" s="2"/>
      <c r="UJA79" s="2"/>
      <c r="UJB79" s="2"/>
      <c r="UJC79" s="2"/>
      <c r="UJD79" s="2"/>
      <c r="UJE79" s="2"/>
      <c r="UJF79" s="2"/>
      <c r="UJG79" s="2"/>
      <c r="UJH79" s="2"/>
      <c r="UJI79" s="2"/>
      <c r="UJJ79" s="2"/>
      <c r="UJK79" s="2"/>
      <c r="UJL79" s="2"/>
      <c r="UJM79" s="2"/>
      <c r="UJN79" s="2"/>
      <c r="UJO79" s="2"/>
      <c r="UJP79" s="2"/>
      <c r="UJQ79" s="2"/>
      <c r="UJR79" s="2"/>
      <c r="UJS79" s="2"/>
      <c r="UJT79" s="2"/>
      <c r="UJU79" s="2"/>
      <c r="UJV79" s="2"/>
      <c r="UJW79" s="2"/>
      <c r="UJX79" s="2"/>
      <c r="UJY79" s="2"/>
      <c r="UJZ79" s="2"/>
      <c r="UKA79" s="2"/>
      <c r="UKB79" s="2"/>
      <c r="UKC79" s="2"/>
      <c r="UKD79" s="2"/>
      <c r="UKE79" s="2"/>
      <c r="UKF79" s="2"/>
      <c r="UKG79" s="2"/>
      <c r="UKH79" s="2"/>
      <c r="UKI79" s="2"/>
      <c r="UKJ79" s="2"/>
      <c r="UKK79" s="2"/>
      <c r="UKL79" s="2"/>
      <c r="UKM79" s="2"/>
      <c r="UKN79" s="2"/>
      <c r="UKO79" s="2"/>
      <c r="UKP79" s="2"/>
      <c r="UKQ79" s="2"/>
      <c r="UKR79" s="2"/>
      <c r="UKS79" s="2"/>
      <c r="UKT79" s="2"/>
      <c r="UKU79" s="2"/>
      <c r="UKV79" s="2"/>
      <c r="UKW79" s="2"/>
      <c r="UKX79" s="2"/>
      <c r="UKY79" s="2"/>
      <c r="UKZ79" s="2"/>
      <c r="ULA79" s="2"/>
      <c r="ULB79" s="2"/>
      <c r="ULC79" s="2"/>
      <c r="ULD79" s="2"/>
      <c r="ULE79" s="2"/>
      <c r="ULF79" s="2"/>
      <c r="ULG79" s="2"/>
      <c r="ULH79" s="2"/>
      <c r="ULI79" s="2"/>
      <c r="ULJ79" s="2"/>
      <c r="ULK79" s="2"/>
      <c r="ULL79" s="2"/>
      <c r="ULM79" s="2"/>
      <c r="ULN79" s="2"/>
      <c r="ULO79" s="2"/>
      <c r="ULP79" s="2"/>
      <c r="ULQ79" s="2"/>
      <c r="ULR79" s="2"/>
      <c r="ULS79" s="2"/>
      <c r="ULT79" s="2"/>
      <c r="ULU79" s="2"/>
      <c r="ULV79" s="2"/>
      <c r="ULW79" s="2"/>
      <c r="ULX79" s="2"/>
      <c r="ULY79" s="2"/>
      <c r="ULZ79" s="2"/>
      <c r="UMA79" s="2"/>
      <c r="UMB79" s="2"/>
      <c r="UMC79" s="2"/>
      <c r="UMD79" s="2"/>
      <c r="UME79" s="2"/>
      <c r="UMF79" s="2"/>
      <c r="UMG79" s="2"/>
      <c r="UMH79" s="2"/>
      <c r="UMI79" s="2"/>
      <c r="UMJ79" s="2"/>
      <c r="UMK79" s="2"/>
      <c r="UML79" s="2"/>
      <c r="UMM79" s="2"/>
      <c r="UMN79" s="2"/>
      <c r="UMO79" s="2"/>
      <c r="UMP79" s="2"/>
      <c r="UMQ79" s="2"/>
      <c r="UMR79" s="2"/>
      <c r="UMS79" s="2"/>
      <c r="UMT79" s="2"/>
      <c r="UMU79" s="2"/>
      <c r="UMV79" s="2"/>
      <c r="UMW79" s="2"/>
      <c r="UMX79" s="2"/>
      <c r="UMY79" s="2"/>
      <c r="UMZ79" s="2"/>
      <c r="UNA79" s="2"/>
      <c r="UNB79" s="2"/>
      <c r="UNC79" s="2"/>
      <c r="UND79" s="2"/>
      <c r="UNE79" s="2"/>
      <c r="UNF79" s="2"/>
      <c r="UNG79" s="2"/>
      <c r="UNH79" s="2"/>
      <c r="UNI79" s="2"/>
      <c r="UNJ79" s="2"/>
      <c r="UNK79" s="2"/>
      <c r="UNL79" s="2"/>
      <c r="UNM79" s="2"/>
      <c r="UNN79" s="2"/>
      <c r="UNO79" s="2"/>
      <c r="UNP79" s="2"/>
      <c r="UNQ79" s="2"/>
      <c r="UNR79" s="2"/>
      <c r="UNS79" s="2"/>
      <c r="UNT79" s="2"/>
      <c r="UNU79" s="2"/>
      <c r="UNV79" s="2"/>
      <c r="UNW79" s="2"/>
      <c r="UNX79" s="2"/>
      <c r="UNY79" s="2"/>
      <c r="UNZ79" s="2"/>
      <c r="UOA79" s="2"/>
      <c r="UOB79" s="2"/>
      <c r="UOC79" s="2"/>
      <c r="UOD79" s="2"/>
      <c r="UOE79" s="2"/>
      <c r="UOF79" s="2"/>
      <c r="UOG79" s="2"/>
      <c r="UOH79" s="2"/>
      <c r="UOI79" s="2"/>
      <c r="UOJ79" s="2"/>
      <c r="UOK79" s="2"/>
      <c r="UOL79" s="2"/>
      <c r="UOM79" s="2"/>
      <c r="UON79" s="2"/>
      <c r="UOO79" s="2"/>
      <c r="UOP79" s="2"/>
      <c r="UOQ79" s="2"/>
      <c r="UOR79" s="2"/>
      <c r="UOS79" s="2"/>
      <c r="UOT79" s="2"/>
      <c r="UOU79" s="2"/>
      <c r="UOV79" s="2"/>
      <c r="UOW79" s="2"/>
      <c r="UOX79" s="2"/>
      <c r="UOY79" s="2"/>
      <c r="UOZ79" s="2"/>
      <c r="UPA79" s="2"/>
      <c r="UPB79" s="2"/>
      <c r="UPC79" s="2"/>
      <c r="UPD79" s="2"/>
      <c r="UPE79" s="2"/>
      <c r="UPF79" s="2"/>
      <c r="UPG79" s="2"/>
      <c r="UPH79" s="2"/>
      <c r="UPI79" s="2"/>
      <c r="UPJ79" s="2"/>
      <c r="UPK79" s="2"/>
      <c r="UPL79" s="2"/>
      <c r="UPM79" s="2"/>
      <c r="UPN79" s="2"/>
      <c r="UPO79" s="2"/>
      <c r="UPP79" s="2"/>
      <c r="UPQ79" s="2"/>
      <c r="UPR79" s="2"/>
      <c r="UPS79" s="2"/>
      <c r="UPT79" s="2"/>
      <c r="UPU79" s="2"/>
      <c r="UPV79" s="2"/>
      <c r="UPW79" s="2"/>
      <c r="UPX79" s="2"/>
      <c r="UPY79" s="2"/>
      <c r="UPZ79" s="2"/>
      <c r="UQA79" s="2"/>
      <c r="UQB79" s="2"/>
      <c r="UQC79" s="2"/>
      <c r="UQD79" s="2"/>
      <c r="UQE79" s="2"/>
      <c r="UQF79" s="2"/>
      <c r="UQG79" s="2"/>
      <c r="UQH79" s="2"/>
      <c r="UQI79" s="2"/>
      <c r="UQJ79" s="2"/>
      <c r="UQK79" s="2"/>
      <c r="UQL79" s="2"/>
      <c r="UQM79" s="2"/>
      <c r="UQN79" s="2"/>
      <c r="UQO79" s="2"/>
      <c r="UQP79" s="2"/>
      <c r="UQQ79" s="2"/>
      <c r="UQR79" s="2"/>
      <c r="UQS79" s="2"/>
      <c r="UQT79" s="2"/>
      <c r="UQU79" s="2"/>
      <c r="UQV79" s="2"/>
      <c r="UQW79" s="2"/>
      <c r="UQX79" s="2"/>
      <c r="UQY79" s="2"/>
      <c r="UQZ79" s="2"/>
      <c r="URA79" s="2"/>
      <c r="URB79" s="2"/>
      <c r="URC79" s="2"/>
      <c r="URD79" s="2"/>
      <c r="URE79" s="2"/>
      <c r="URF79" s="2"/>
      <c r="URG79" s="2"/>
      <c r="URH79" s="2"/>
      <c r="URI79" s="2"/>
      <c r="URJ79" s="2"/>
      <c r="URK79" s="2"/>
      <c r="URL79" s="2"/>
      <c r="URM79" s="2"/>
      <c r="URN79" s="2"/>
      <c r="URO79" s="2"/>
      <c r="URP79" s="2"/>
      <c r="URQ79" s="2"/>
      <c r="URR79" s="2"/>
      <c r="URS79" s="2"/>
      <c r="URT79" s="2"/>
      <c r="URU79" s="2"/>
      <c r="URV79" s="2"/>
      <c r="URW79" s="2"/>
      <c r="URX79" s="2"/>
      <c r="URY79" s="2"/>
      <c r="URZ79" s="2"/>
      <c r="USA79" s="2"/>
      <c r="USB79" s="2"/>
      <c r="USC79" s="2"/>
      <c r="USD79" s="2"/>
      <c r="USE79" s="2"/>
      <c r="USF79" s="2"/>
      <c r="USG79" s="2"/>
      <c r="USH79" s="2"/>
      <c r="USI79" s="2"/>
      <c r="USJ79" s="2"/>
      <c r="USK79" s="2"/>
      <c r="USL79" s="2"/>
      <c r="USM79" s="2"/>
      <c r="USN79" s="2"/>
      <c r="USO79" s="2"/>
      <c r="USP79" s="2"/>
      <c r="USQ79" s="2"/>
      <c r="USR79" s="2"/>
      <c r="USS79" s="2"/>
      <c r="UST79" s="2"/>
      <c r="USU79" s="2"/>
      <c r="USV79" s="2"/>
      <c r="USW79" s="2"/>
      <c r="USX79" s="2"/>
      <c r="USY79" s="2"/>
      <c r="USZ79" s="2"/>
      <c r="UTA79" s="2"/>
      <c r="UTB79" s="2"/>
      <c r="UTC79" s="2"/>
      <c r="UTD79" s="2"/>
      <c r="UTE79" s="2"/>
      <c r="UTF79" s="2"/>
      <c r="UTG79" s="2"/>
      <c r="UTH79" s="2"/>
      <c r="UTI79" s="2"/>
      <c r="UTJ79" s="2"/>
      <c r="UTK79" s="2"/>
      <c r="UTL79" s="2"/>
      <c r="UTM79" s="2"/>
      <c r="UTN79" s="2"/>
      <c r="UTO79" s="2"/>
      <c r="UTP79" s="2"/>
      <c r="UTQ79" s="2"/>
      <c r="UTR79" s="2"/>
      <c r="UTS79" s="2"/>
      <c r="UTT79" s="2"/>
      <c r="UTU79" s="2"/>
      <c r="UTV79" s="2"/>
      <c r="UTW79" s="2"/>
      <c r="UTX79" s="2"/>
      <c r="UTY79" s="2"/>
      <c r="UTZ79" s="2"/>
      <c r="UUA79" s="2"/>
      <c r="UUB79" s="2"/>
      <c r="UUC79" s="2"/>
      <c r="UUD79" s="2"/>
      <c r="UUE79" s="2"/>
      <c r="UUF79" s="2"/>
      <c r="UUG79" s="2"/>
      <c r="UUH79" s="2"/>
      <c r="UUI79" s="2"/>
      <c r="UUJ79" s="2"/>
      <c r="UUK79" s="2"/>
      <c r="UUL79" s="2"/>
      <c r="UUM79" s="2"/>
      <c r="UUN79" s="2"/>
      <c r="UUO79" s="2"/>
      <c r="UUP79" s="2"/>
      <c r="UUQ79" s="2"/>
      <c r="UUR79" s="2"/>
      <c r="UUS79" s="2"/>
      <c r="UUT79" s="2"/>
      <c r="UUU79" s="2"/>
      <c r="UUV79" s="2"/>
      <c r="UUW79" s="2"/>
      <c r="UUX79" s="2"/>
      <c r="UUY79" s="2"/>
      <c r="UUZ79" s="2"/>
      <c r="UVA79" s="2"/>
      <c r="UVB79" s="2"/>
      <c r="UVC79" s="2"/>
      <c r="UVD79" s="2"/>
      <c r="UVE79" s="2"/>
      <c r="UVF79" s="2"/>
      <c r="UVG79" s="2"/>
      <c r="UVH79" s="2"/>
      <c r="UVI79" s="2"/>
      <c r="UVJ79" s="2"/>
      <c r="UVK79" s="2"/>
      <c r="UVL79" s="2"/>
      <c r="UVM79" s="2"/>
      <c r="UVN79" s="2"/>
      <c r="UVO79" s="2"/>
      <c r="UVP79" s="2"/>
      <c r="UVQ79" s="2"/>
      <c r="UVR79" s="2"/>
      <c r="UVS79" s="2"/>
      <c r="UVT79" s="2"/>
      <c r="UVU79" s="2"/>
      <c r="UVV79" s="2"/>
      <c r="UVW79" s="2"/>
      <c r="UVX79" s="2"/>
      <c r="UVY79" s="2"/>
      <c r="UVZ79" s="2"/>
      <c r="UWA79" s="2"/>
      <c r="UWB79" s="2"/>
      <c r="UWC79" s="2"/>
      <c r="UWD79" s="2"/>
      <c r="UWE79" s="2"/>
      <c r="UWF79" s="2"/>
      <c r="UWG79" s="2"/>
      <c r="UWH79" s="2"/>
      <c r="UWI79" s="2"/>
      <c r="UWJ79" s="2"/>
      <c r="UWK79" s="2"/>
      <c r="UWL79" s="2"/>
      <c r="UWM79" s="2"/>
      <c r="UWN79" s="2"/>
      <c r="UWO79" s="2"/>
      <c r="UWP79" s="2"/>
      <c r="UWQ79" s="2"/>
      <c r="UWR79" s="2"/>
      <c r="UWS79" s="2"/>
      <c r="UWT79" s="2"/>
      <c r="UWU79" s="2"/>
      <c r="UWV79" s="2"/>
      <c r="UWW79" s="2"/>
      <c r="UWX79" s="2"/>
      <c r="UWY79" s="2"/>
      <c r="UWZ79" s="2"/>
      <c r="UXA79" s="2"/>
      <c r="UXB79" s="2"/>
      <c r="UXC79" s="2"/>
      <c r="UXD79" s="2"/>
      <c r="UXE79" s="2"/>
      <c r="UXF79" s="2"/>
      <c r="UXG79" s="2"/>
      <c r="UXH79" s="2"/>
      <c r="UXI79" s="2"/>
      <c r="UXJ79" s="2"/>
      <c r="UXK79" s="2"/>
      <c r="UXL79" s="2"/>
      <c r="UXM79" s="2"/>
      <c r="UXN79" s="2"/>
      <c r="UXO79" s="2"/>
      <c r="UXP79" s="2"/>
      <c r="UXQ79" s="2"/>
      <c r="UXR79" s="2"/>
      <c r="UXS79" s="2"/>
      <c r="UXT79" s="2"/>
      <c r="UXU79" s="2"/>
      <c r="UXV79" s="2"/>
      <c r="UXW79" s="2"/>
      <c r="UXX79" s="2"/>
      <c r="UXY79" s="2"/>
      <c r="UXZ79" s="2"/>
      <c r="UYA79" s="2"/>
      <c r="UYB79" s="2"/>
      <c r="UYC79" s="2"/>
      <c r="UYD79" s="2"/>
      <c r="UYE79" s="2"/>
      <c r="UYF79" s="2"/>
      <c r="UYG79" s="2"/>
      <c r="UYH79" s="2"/>
      <c r="UYI79" s="2"/>
      <c r="UYJ79" s="2"/>
      <c r="UYK79" s="2"/>
      <c r="UYL79" s="2"/>
      <c r="UYM79" s="2"/>
      <c r="UYN79" s="2"/>
      <c r="UYO79" s="2"/>
      <c r="UYP79" s="2"/>
      <c r="UYQ79" s="2"/>
      <c r="UYR79" s="2"/>
      <c r="UYS79" s="2"/>
      <c r="UYT79" s="2"/>
      <c r="UYU79" s="2"/>
      <c r="UYV79" s="2"/>
      <c r="UYW79" s="2"/>
      <c r="UYX79" s="2"/>
      <c r="UYY79" s="2"/>
      <c r="UYZ79" s="2"/>
      <c r="UZA79" s="2"/>
      <c r="UZB79" s="2"/>
      <c r="UZC79" s="2"/>
      <c r="UZD79" s="2"/>
      <c r="UZE79" s="2"/>
      <c r="UZF79" s="2"/>
      <c r="UZG79" s="2"/>
      <c r="UZH79" s="2"/>
      <c r="UZI79" s="2"/>
      <c r="UZJ79" s="2"/>
      <c r="UZK79" s="2"/>
      <c r="UZL79" s="2"/>
      <c r="UZM79" s="2"/>
      <c r="UZN79" s="2"/>
      <c r="UZO79" s="2"/>
      <c r="UZP79" s="2"/>
      <c r="UZQ79" s="2"/>
      <c r="UZR79" s="2"/>
      <c r="UZS79" s="2"/>
      <c r="UZT79" s="2"/>
      <c r="UZU79" s="2"/>
      <c r="UZV79" s="2"/>
      <c r="UZW79" s="2"/>
      <c r="UZX79" s="2"/>
      <c r="UZY79" s="2"/>
      <c r="UZZ79" s="2"/>
      <c r="VAA79" s="2"/>
      <c r="VAB79" s="2"/>
      <c r="VAC79" s="2"/>
      <c r="VAD79" s="2"/>
      <c r="VAE79" s="2"/>
      <c r="VAF79" s="2"/>
      <c r="VAG79" s="2"/>
      <c r="VAH79" s="2"/>
      <c r="VAI79" s="2"/>
      <c r="VAJ79" s="2"/>
      <c r="VAK79" s="2"/>
      <c r="VAL79" s="2"/>
      <c r="VAM79" s="2"/>
      <c r="VAN79" s="2"/>
      <c r="VAO79" s="2"/>
      <c r="VAP79" s="2"/>
      <c r="VAQ79" s="2"/>
      <c r="VAR79" s="2"/>
      <c r="VAS79" s="2"/>
      <c r="VAT79" s="2"/>
      <c r="VAU79" s="2"/>
      <c r="VAV79" s="2"/>
      <c r="VAW79" s="2"/>
      <c r="VAX79" s="2"/>
      <c r="VAY79" s="2"/>
      <c r="VAZ79" s="2"/>
      <c r="VBA79" s="2"/>
      <c r="VBB79" s="2"/>
      <c r="VBC79" s="2"/>
      <c r="VBD79" s="2"/>
      <c r="VBE79" s="2"/>
      <c r="VBF79" s="2"/>
      <c r="VBG79" s="2"/>
      <c r="VBH79" s="2"/>
      <c r="VBI79" s="2"/>
      <c r="VBJ79" s="2"/>
      <c r="VBK79" s="2"/>
      <c r="VBL79" s="2"/>
      <c r="VBM79" s="2"/>
      <c r="VBN79" s="2"/>
      <c r="VBO79" s="2"/>
      <c r="VBP79" s="2"/>
      <c r="VBQ79" s="2"/>
      <c r="VBR79" s="2"/>
      <c r="VBS79" s="2"/>
      <c r="VBT79" s="2"/>
      <c r="VBU79" s="2"/>
      <c r="VBV79" s="2"/>
      <c r="VBW79" s="2"/>
      <c r="VBX79" s="2"/>
      <c r="VBY79" s="2"/>
      <c r="VBZ79" s="2"/>
      <c r="VCA79" s="2"/>
      <c r="VCB79" s="2"/>
      <c r="VCC79" s="2"/>
      <c r="VCD79" s="2"/>
      <c r="VCE79" s="2"/>
      <c r="VCF79" s="2"/>
      <c r="VCG79" s="2"/>
      <c r="VCH79" s="2"/>
      <c r="VCI79" s="2"/>
      <c r="VCJ79" s="2"/>
      <c r="VCK79" s="2"/>
      <c r="VCL79" s="2"/>
      <c r="VCM79" s="2"/>
      <c r="VCN79" s="2"/>
      <c r="VCO79" s="2"/>
      <c r="VCP79" s="2"/>
      <c r="VCQ79" s="2"/>
      <c r="VCR79" s="2"/>
      <c r="VCS79" s="2"/>
      <c r="VCT79" s="2"/>
      <c r="VCU79" s="2"/>
      <c r="VCV79" s="2"/>
      <c r="VCW79" s="2"/>
      <c r="VCX79" s="2"/>
      <c r="VCY79" s="2"/>
      <c r="VCZ79" s="2"/>
      <c r="VDA79" s="2"/>
      <c r="VDB79" s="2"/>
      <c r="VDC79" s="2"/>
      <c r="VDD79" s="2"/>
      <c r="VDE79" s="2"/>
      <c r="VDF79" s="2"/>
      <c r="VDG79" s="2"/>
      <c r="VDH79" s="2"/>
      <c r="VDI79" s="2"/>
      <c r="VDJ79" s="2"/>
      <c r="VDK79" s="2"/>
      <c r="VDL79" s="2"/>
      <c r="VDM79" s="2"/>
      <c r="VDN79" s="2"/>
      <c r="VDO79" s="2"/>
      <c r="VDP79" s="2"/>
      <c r="VDQ79" s="2"/>
      <c r="VDR79" s="2"/>
      <c r="VDS79" s="2"/>
      <c r="VDT79" s="2"/>
      <c r="VDU79" s="2"/>
      <c r="VDV79" s="2"/>
      <c r="VDW79" s="2"/>
      <c r="VDX79" s="2"/>
      <c r="VDY79" s="2"/>
      <c r="VDZ79" s="2"/>
      <c r="VEA79" s="2"/>
      <c r="VEB79" s="2"/>
      <c r="VEC79" s="2"/>
      <c r="VED79" s="2"/>
      <c r="VEE79" s="2"/>
      <c r="VEF79" s="2"/>
      <c r="VEG79" s="2"/>
      <c r="VEH79" s="2"/>
      <c r="VEI79" s="2"/>
      <c r="VEJ79" s="2"/>
      <c r="VEK79" s="2"/>
      <c r="VEL79" s="2"/>
      <c r="VEM79" s="2"/>
      <c r="VEN79" s="2"/>
      <c r="VEO79" s="2"/>
      <c r="VEP79" s="2"/>
      <c r="VEQ79" s="2"/>
      <c r="VER79" s="2"/>
      <c r="VES79" s="2"/>
      <c r="VET79" s="2"/>
      <c r="VEU79" s="2"/>
      <c r="VEV79" s="2"/>
      <c r="VEW79" s="2"/>
      <c r="VEX79" s="2"/>
      <c r="VEY79" s="2"/>
      <c r="VEZ79" s="2"/>
      <c r="VFA79" s="2"/>
      <c r="VFB79" s="2"/>
      <c r="VFC79" s="2"/>
      <c r="VFD79" s="2"/>
      <c r="VFE79" s="2"/>
      <c r="VFF79" s="2"/>
      <c r="VFG79" s="2"/>
      <c r="VFH79" s="2"/>
      <c r="VFI79" s="2"/>
      <c r="VFJ79" s="2"/>
      <c r="VFK79" s="2"/>
      <c r="VFL79" s="2"/>
      <c r="VFM79" s="2"/>
      <c r="VFN79" s="2"/>
      <c r="VFO79" s="2"/>
      <c r="VFP79" s="2"/>
      <c r="VFQ79" s="2"/>
      <c r="VFR79" s="2"/>
      <c r="VFS79" s="2"/>
      <c r="VFT79" s="2"/>
      <c r="VFU79" s="2"/>
      <c r="VFV79" s="2"/>
      <c r="VFW79" s="2"/>
      <c r="VFX79" s="2"/>
      <c r="VFY79" s="2"/>
      <c r="VFZ79" s="2"/>
      <c r="VGA79" s="2"/>
      <c r="VGB79" s="2"/>
      <c r="VGC79" s="2"/>
      <c r="VGD79" s="2"/>
      <c r="VGE79" s="2"/>
      <c r="VGF79" s="2"/>
      <c r="VGG79" s="2"/>
      <c r="VGH79" s="2"/>
      <c r="VGI79" s="2"/>
      <c r="VGJ79" s="2"/>
      <c r="VGK79" s="2"/>
      <c r="VGL79" s="2"/>
      <c r="VGM79" s="2"/>
      <c r="VGN79" s="2"/>
      <c r="VGO79" s="2"/>
      <c r="VGP79" s="2"/>
      <c r="VGQ79" s="2"/>
      <c r="VGR79" s="2"/>
      <c r="VGS79" s="2"/>
      <c r="VGT79" s="2"/>
      <c r="VGU79" s="2"/>
      <c r="VGV79" s="2"/>
      <c r="VGW79" s="2"/>
      <c r="VGX79" s="2"/>
      <c r="VGY79" s="2"/>
      <c r="VGZ79" s="2"/>
      <c r="VHA79" s="2"/>
      <c r="VHB79" s="2"/>
      <c r="VHC79" s="2"/>
      <c r="VHD79" s="2"/>
      <c r="VHE79" s="2"/>
      <c r="VHF79" s="2"/>
      <c r="VHG79" s="2"/>
      <c r="VHH79" s="2"/>
      <c r="VHI79" s="2"/>
      <c r="VHJ79" s="2"/>
      <c r="VHK79" s="2"/>
      <c r="VHL79" s="2"/>
      <c r="VHM79" s="2"/>
      <c r="VHN79" s="2"/>
      <c r="VHO79" s="2"/>
      <c r="VHP79" s="2"/>
      <c r="VHQ79" s="2"/>
      <c r="VHR79" s="2"/>
      <c r="VHS79" s="2"/>
      <c r="VHT79" s="2"/>
      <c r="VHU79" s="2"/>
      <c r="VHV79" s="2"/>
      <c r="VHW79" s="2"/>
      <c r="VHX79" s="2"/>
      <c r="VHY79" s="2"/>
      <c r="VHZ79" s="2"/>
      <c r="VIA79" s="2"/>
      <c r="VIB79" s="2"/>
      <c r="VIC79" s="2"/>
      <c r="VID79" s="2"/>
      <c r="VIE79" s="2"/>
      <c r="VIF79" s="2"/>
      <c r="VIG79" s="2"/>
      <c r="VIH79" s="2"/>
      <c r="VII79" s="2"/>
      <c r="VIJ79" s="2"/>
      <c r="VIK79" s="2"/>
      <c r="VIL79" s="2"/>
      <c r="VIM79" s="2"/>
      <c r="VIN79" s="2"/>
      <c r="VIO79" s="2"/>
      <c r="VIP79" s="2"/>
      <c r="VIQ79" s="2"/>
      <c r="VIR79" s="2"/>
      <c r="VIS79" s="2"/>
      <c r="VIT79" s="2"/>
      <c r="VIU79" s="2"/>
      <c r="VIV79" s="2"/>
      <c r="VIW79" s="2"/>
      <c r="VIX79" s="2"/>
      <c r="VIY79" s="2"/>
      <c r="VIZ79" s="2"/>
      <c r="VJA79" s="2"/>
      <c r="VJB79" s="2"/>
      <c r="VJC79" s="2"/>
      <c r="VJD79" s="2"/>
      <c r="VJE79" s="2"/>
      <c r="VJF79" s="2"/>
      <c r="VJG79" s="2"/>
      <c r="VJH79" s="2"/>
      <c r="VJI79" s="2"/>
      <c r="VJJ79" s="2"/>
      <c r="VJK79" s="2"/>
      <c r="VJL79" s="2"/>
      <c r="VJM79" s="2"/>
      <c r="VJN79" s="2"/>
      <c r="VJO79" s="2"/>
      <c r="VJP79" s="2"/>
      <c r="VJQ79" s="2"/>
      <c r="VJR79" s="2"/>
      <c r="VJS79" s="2"/>
      <c r="VJT79" s="2"/>
      <c r="VJU79" s="2"/>
      <c r="VJV79" s="2"/>
      <c r="VJW79" s="2"/>
      <c r="VJX79" s="2"/>
      <c r="VJY79" s="2"/>
      <c r="VJZ79" s="2"/>
      <c r="VKA79" s="2"/>
      <c r="VKB79" s="2"/>
      <c r="VKC79" s="2"/>
      <c r="VKD79" s="2"/>
      <c r="VKE79" s="2"/>
      <c r="VKF79" s="2"/>
      <c r="VKG79" s="2"/>
      <c r="VKH79" s="2"/>
      <c r="VKI79" s="2"/>
      <c r="VKJ79" s="2"/>
      <c r="VKK79" s="2"/>
      <c r="VKL79" s="2"/>
      <c r="VKM79" s="2"/>
      <c r="VKN79" s="2"/>
      <c r="VKO79" s="2"/>
      <c r="VKP79" s="2"/>
      <c r="VKQ79" s="2"/>
      <c r="VKR79" s="2"/>
      <c r="VKS79" s="2"/>
      <c r="VKT79" s="2"/>
      <c r="VKU79" s="2"/>
      <c r="VKV79" s="2"/>
      <c r="VKW79" s="2"/>
      <c r="VKX79" s="2"/>
      <c r="VKY79" s="2"/>
      <c r="VKZ79" s="2"/>
      <c r="VLA79" s="2"/>
      <c r="VLB79" s="2"/>
      <c r="VLC79" s="2"/>
      <c r="VLD79" s="2"/>
      <c r="VLE79" s="2"/>
      <c r="VLF79" s="2"/>
      <c r="VLG79" s="2"/>
      <c r="VLH79" s="2"/>
      <c r="VLI79" s="2"/>
      <c r="VLJ79" s="2"/>
      <c r="VLK79" s="2"/>
      <c r="VLL79" s="2"/>
      <c r="VLM79" s="2"/>
      <c r="VLN79" s="2"/>
      <c r="VLO79" s="2"/>
      <c r="VLP79" s="2"/>
      <c r="VLQ79" s="2"/>
      <c r="VLR79" s="2"/>
      <c r="VLS79" s="2"/>
      <c r="VLT79" s="2"/>
      <c r="VLU79" s="2"/>
      <c r="VLV79" s="2"/>
      <c r="VLW79" s="2"/>
      <c r="VLX79" s="2"/>
      <c r="VLY79" s="2"/>
      <c r="VLZ79" s="2"/>
      <c r="VMA79" s="2"/>
      <c r="VMB79" s="2"/>
      <c r="VMC79" s="2"/>
      <c r="VMD79" s="2"/>
      <c r="VME79" s="2"/>
      <c r="VMF79" s="2"/>
      <c r="VMG79" s="2"/>
      <c r="VMH79" s="2"/>
      <c r="VMI79" s="2"/>
      <c r="VMJ79" s="2"/>
      <c r="VMK79" s="2"/>
      <c r="VML79" s="2"/>
      <c r="VMM79" s="2"/>
      <c r="VMN79" s="2"/>
      <c r="VMO79" s="2"/>
      <c r="VMP79" s="2"/>
      <c r="VMQ79" s="2"/>
      <c r="VMR79" s="2"/>
      <c r="VMS79" s="2"/>
      <c r="VMT79" s="2"/>
      <c r="VMU79" s="2"/>
      <c r="VMV79" s="2"/>
      <c r="VMW79" s="2"/>
      <c r="VMX79" s="2"/>
      <c r="VMY79" s="2"/>
      <c r="VMZ79" s="2"/>
      <c r="VNA79" s="2"/>
      <c r="VNB79" s="2"/>
      <c r="VNC79" s="2"/>
      <c r="VND79" s="2"/>
      <c r="VNE79" s="2"/>
      <c r="VNF79" s="2"/>
      <c r="VNG79" s="2"/>
      <c r="VNH79" s="2"/>
      <c r="VNI79" s="2"/>
      <c r="VNJ79" s="2"/>
      <c r="VNK79" s="2"/>
      <c r="VNL79" s="2"/>
      <c r="VNM79" s="2"/>
      <c r="VNN79" s="2"/>
      <c r="VNO79" s="2"/>
      <c r="VNP79" s="2"/>
      <c r="VNQ79" s="2"/>
      <c r="VNR79" s="2"/>
      <c r="VNS79" s="2"/>
      <c r="VNT79" s="2"/>
      <c r="VNU79" s="2"/>
      <c r="VNV79" s="2"/>
      <c r="VNW79" s="2"/>
      <c r="VNX79" s="2"/>
      <c r="VNY79" s="2"/>
      <c r="VNZ79" s="2"/>
      <c r="VOA79" s="2"/>
      <c r="VOB79" s="2"/>
      <c r="VOC79" s="2"/>
      <c r="VOD79" s="2"/>
      <c r="VOE79" s="2"/>
      <c r="VOF79" s="2"/>
      <c r="VOG79" s="2"/>
      <c r="VOH79" s="2"/>
      <c r="VOI79" s="2"/>
      <c r="VOJ79" s="2"/>
      <c r="VOK79" s="2"/>
      <c r="VOL79" s="2"/>
      <c r="VOM79" s="2"/>
      <c r="VON79" s="2"/>
      <c r="VOO79" s="2"/>
      <c r="VOP79" s="2"/>
      <c r="VOQ79" s="2"/>
      <c r="VOR79" s="2"/>
      <c r="VOS79" s="2"/>
      <c r="VOT79" s="2"/>
      <c r="VOU79" s="2"/>
      <c r="VOV79" s="2"/>
      <c r="VOW79" s="2"/>
      <c r="VOX79" s="2"/>
      <c r="VOY79" s="2"/>
      <c r="VOZ79" s="2"/>
      <c r="VPA79" s="2"/>
      <c r="VPB79" s="2"/>
      <c r="VPC79" s="2"/>
      <c r="VPD79" s="2"/>
      <c r="VPE79" s="2"/>
      <c r="VPF79" s="2"/>
      <c r="VPG79" s="2"/>
      <c r="VPH79" s="2"/>
      <c r="VPI79" s="2"/>
      <c r="VPJ79" s="2"/>
      <c r="VPK79" s="2"/>
      <c r="VPL79" s="2"/>
      <c r="VPM79" s="2"/>
      <c r="VPN79" s="2"/>
      <c r="VPO79" s="2"/>
      <c r="VPP79" s="2"/>
      <c r="VPQ79" s="2"/>
      <c r="VPR79" s="2"/>
      <c r="VPS79" s="2"/>
      <c r="VPT79" s="2"/>
      <c r="VPU79" s="2"/>
      <c r="VPV79" s="2"/>
      <c r="VPW79" s="2"/>
      <c r="VPX79" s="2"/>
      <c r="VPY79" s="2"/>
      <c r="VPZ79" s="2"/>
      <c r="VQA79" s="2"/>
      <c r="VQB79" s="2"/>
      <c r="VQC79" s="2"/>
      <c r="VQD79" s="2"/>
      <c r="VQE79" s="2"/>
      <c r="VQF79" s="2"/>
      <c r="VQG79" s="2"/>
      <c r="VQH79" s="2"/>
      <c r="VQI79" s="2"/>
      <c r="VQJ79" s="2"/>
      <c r="VQK79" s="2"/>
      <c r="VQL79" s="2"/>
      <c r="VQM79" s="2"/>
      <c r="VQN79" s="2"/>
      <c r="VQO79" s="2"/>
      <c r="VQP79" s="2"/>
      <c r="VQQ79" s="2"/>
      <c r="VQR79" s="2"/>
      <c r="VQS79" s="2"/>
      <c r="VQT79" s="2"/>
      <c r="VQU79" s="2"/>
      <c r="VQV79" s="2"/>
      <c r="VQW79" s="2"/>
      <c r="VQX79" s="2"/>
      <c r="VQY79" s="2"/>
      <c r="VQZ79" s="2"/>
      <c r="VRA79" s="2"/>
      <c r="VRB79" s="2"/>
      <c r="VRC79" s="2"/>
      <c r="VRD79" s="2"/>
      <c r="VRE79" s="2"/>
      <c r="VRF79" s="2"/>
      <c r="VRG79" s="2"/>
      <c r="VRH79" s="2"/>
      <c r="VRI79" s="2"/>
      <c r="VRJ79" s="2"/>
      <c r="VRK79" s="2"/>
      <c r="VRL79" s="2"/>
      <c r="VRM79" s="2"/>
      <c r="VRN79" s="2"/>
      <c r="VRO79" s="2"/>
      <c r="VRP79" s="2"/>
      <c r="VRQ79" s="2"/>
      <c r="VRR79" s="2"/>
      <c r="VRS79" s="2"/>
      <c r="VRT79" s="2"/>
      <c r="VRU79" s="2"/>
      <c r="VRV79" s="2"/>
      <c r="VRW79" s="2"/>
      <c r="VRX79" s="2"/>
      <c r="VRY79" s="2"/>
      <c r="VRZ79" s="2"/>
      <c r="VSA79" s="2"/>
      <c r="VSB79" s="2"/>
      <c r="VSC79" s="2"/>
      <c r="VSD79" s="2"/>
      <c r="VSE79" s="2"/>
      <c r="VSF79" s="2"/>
      <c r="VSG79" s="2"/>
      <c r="VSH79" s="2"/>
      <c r="VSI79" s="2"/>
      <c r="VSJ79" s="2"/>
      <c r="VSK79" s="2"/>
      <c r="VSL79" s="2"/>
      <c r="VSM79" s="2"/>
      <c r="VSN79" s="2"/>
      <c r="VSO79" s="2"/>
      <c r="VSP79" s="2"/>
      <c r="VSQ79" s="2"/>
      <c r="VSR79" s="2"/>
      <c r="VSS79" s="2"/>
      <c r="VST79" s="2"/>
      <c r="VSU79" s="2"/>
      <c r="VSV79" s="2"/>
      <c r="VSW79" s="2"/>
      <c r="VSX79" s="2"/>
      <c r="VSY79" s="2"/>
      <c r="VSZ79" s="2"/>
      <c r="VTA79" s="2"/>
      <c r="VTB79" s="2"/>
      <c r="VTC79" s="2"/>
      <c r="VTD79" s="2"/>
      <c r="VTE79" s="2"/>
      <c r="VTF79" s="2"/>
      <c r="VTG79" s="2"/>
      <c r="VTH79" s="2"/>
      <c r="VTI79" s="2"/>
      <c r="VTJ79" s="2"/>
      <c r="VTK79" s="2"/>
      <c r="VTL79" s="2"/>
      <c r="VTM79" s="2"/>
      <c r="VTN79" s="2"/>
      <c r="VTO79" s="2"/>
      <c r="VTP79" s="2"/>
      <c r="VTQ79" s="2"/>
      <c r="VTR79" s="2"/>
      <c r="VTS79" s="2"/>
      <c r="VTT79" s="2"/>
      <c r="VTU79" s="2"/>
      <c r="VTV79" s="2"/>
      <c r="VTW79" s="2"/>
      <c r="VTX79" s="2"/>
      <c r="VTY79" s="2"/>
      <c r="VTZ79" s="2"/>
      <c r="VUA79" s="2"/>
      <c r="VUB79" s="2"/>
      <c r="VUC79" s="2"/>
      <c r="VUD79" s="2"/>
      <c r="VUE79" s="2"/>
      <c r="VUF79" s="2"/>
      <c r="VUG79" s="2"/>
      <c r="VUH79" s="2"/>
      <c r="VUI79" s="2"/>
      <c r="VUJ79" s="2"/>
      <c r="VUK79" s="2"/>
      <c r="VUL79" s="2"/>
      <c r="VUM79" s="2"/>
      <c r="VUN79" s="2"/>
      <c r="VUO79" s="2"/>
      <c r="VUP79" s="2"/>
      <c r="VUQ79" s="2"/>
      <c r="VUR79" s="2"/>
      <c r="VUS79" s="2"/>
      <c r="VUT79" s="2"/>
      <c r="VUU79" s="2"/>
      <c r="VUV79" s="2"/>
      <c r="VUW79" s="2"/>
      <c r="VUX79" s="2"/>
      <c r="VUY79" s="2"/>
      <c r="VUZ79" s="2"/>
      <c r="VVA79" s="2"/>
      <c r="VVB79" s="2"/>
      <c r="VVC79" s="2"/>
      <c r="VVD79" s="2"/>
      <c r="VVE79" s="2"/>
      <c r="VVF79" s="2"/>
      <c r="VVG79" s="2"/>
      <c r="VVH79" s="2"/>
      <c r="VVI79" s="2"/>
      <c r="VVJ79" s="2"/>
      <c r="VVK79" s="2"/>
      <c r="VVL79" s="2"/>
      <c r="VVM79" s="2"/>
      <c r="VVN79" s="2"/>
      <c r="VVO79" s="2"/>
      <c r="VVP79" s="2"/>
      <c r="VVQ79" s="2"/>
      <c r="VVR79" s="2"/>
      <c r="VVS79" s="2"/>
      <c r="VVT79" s="2"/>
      <c r="VVU79" s="2"/>
      <c r="VVV79" s="2"/>
      <c r="VVW79" s="2"/>
      <c r="VVX79" s="2"/>
      <c r="VVY79" s="2"/>
      <c r="VVZ79" s="2"/>
      <c r="VWA79" s="2"/>
      <c r="VWB79" s="2"/>
      <c r="VWC79" s="2"/>
      <c r="VWD79" s="2"/>
      <c r="VWE79" s="2"/>
      <c r="VWF79" s="2"/>
      <c r="VWG79" s="2"/>
      <c r="VWH79" s="2"/>
      <c r="VWI79" s="2"/>
      <c r="VWJ79" s="2"/>
      <c r="VWK79" s="2"/>
      <c r="VWL79" s="2"/>
      <c r="VWM79" s="2"/>
      <c r="VWN79" s="2"/>
      <c r="VWO79" s="2"/>
      <c r="VWP79" s="2"/>
      <c r="VWQ79" s="2"/>
      <c r="VWR79" s="2"/>
      <c r="VWS79" s="2"/>
      <c r="VWT79" s="2"/>
      <c r="VWU79" s="2"/>
      <c r="VWV79" s="2"/>
      <c r="VWW79" s="2"/>
      <c r="VWX79" s="2"/>
      <c r="VWY79" s="2"/>
      <c r="VWZ79" s="2"/>
      <c r="VXA79" s="2"/>
      <c r="VXB79" s="2"/>
      <c r="VXC79" s="2"/>
      <c r="VXD79" s="2"/>
      <c r="VXE79" s="2"/>
      <c r="VXF79" s="2"/>
      <c r="VXG79" s="2"/>
      <c r="VXH79" s="2"/>
      <c r="VXI79" s="2"/>
      <c r="VXJ79" s="2"/>
      <c r="VXK79" s="2"/>
      <c r="VXL79" s="2"/>
      <c r="VXM79" s="2"/>
      <c r="VXN79" s="2"/>
      <c r="VXO79" s="2"/>
      <c r="VXP79" s="2"/>
      <c r="VXQ79" s="2"/>
      <c r="VXR79" s="2"/>
      <c r="VXS79" s="2"/>
      <c r="VXT79" s="2"/>
      <c r="VXU79" s="2"/>
      <c r="VXV79" s="2"/>
      <c r="VXW79" s="2"/>
      <c r="VXX79" s="2"/>
      <c r="VXY79" s="2"/>
      <c r="VXZ79" s="2"/>
      <c r="VYA79" s="2"/>
      <c r="VYB79" s="2"/>
      <c r="VYC79" s="2"/>
      <c r="VYD79" s="2"/>
      <c r="VYE79" s="2"/>
      <c r="VYF79" s="2"/>
      <c r="VYG79" s="2"/>
      <c r="VYH79" s="2"/>
      <c r="VYI79" s="2"/>
      <c r="VYJ79" s="2"/>
      <c r="VYK79" s="2"/>
      <c r="VYL79" s="2"/>
      <c r="VYM79" s="2"/>
      <c r="VYN79" s="2"/>
      <c r="VYO79" s="2"/>
      <c r="VYP79" s="2"/>
      <c r="VYQ79" s="2"/>
      <c r="VYR79" s="2"/>
      <c r="VYS79" s="2"/>
      <c r="VYT79" s="2"/>
      <c r="VYU79" s="2"/>
      <c r="VYV79" s="2"/>
      <c r="VYW79" s="2"/>
      <c r="VYX79" s="2"/>
      <c r="VYY79" s="2"/>
      <c r="VYZ79" s="2"/>
      <c r="VZA79" s="2"/>
      <c r="VZB79" s="2"/>
      <c r="VZC79" s="2"/>
      <c r="VZD79" s="2"/>
      <c r="VZE79" s="2"/>
      <c r="VZF79" s="2"/>
      <c r="VZG79" s="2"/>
      <c r="VZH79" s="2"/>
      <c r="VZI79" s="2"/>
      <c r="VZJ79" s="2"/>
      <c r="VZK79" s="2"/>
      <c r="VZL79" s="2"/>
      <c r="VZM79" s="2"/>
      <c r="VZN79" s="2"/>
      <c r="VZO79" s="2"/>
      <c r="VZP79" s="2"/>
      <c r="VZQ79" s="2"/>
      <c r="VZR79" s="2"/>
      <c r="VZS79" s="2"/>
      <c r="VZT79" s="2"/>
      <c r="VZU79" s="2"/>
      <c r="VZV79" s="2"/>
      <c r="VZW79" s="2"/>
      <c r="VZX79" s="2"/>
      <c r="VZY79" s="2"/>
      <c r="VZZ79" s="2"/>
      <c r="WAA79" s="2"/>
      <c r="WAB79" s="2"/>
      <c r="WAC79" s="2"/>
      <c r="WAD79" s="2"/>
      <c r="WAE79" s="2"/>
      <c r="WAF79" s="2"/>
      <c r="WAG79" s="2"/>
      <c r="WAH79" s="2"/>
      <c r="WAI79" s="2"/>
      <c r="WAJ79" s="2"/>
      <c r="WAK79" s="2"/>
      <c r="WAL79" s="2"/>
      <c r="WAM79" s="2"/>
      <c r="WAN79" s="2"/>
      <c r="WAO79" s="2"/>
      <c r="WAP79" s="2"/>
      <c r="WAQ79" s="2"/>
      <c r="WAR79" s="2"/>
      <c r="WAS79" s="2"/>
      <c r="WAT79" s="2"/>
      <c r="WAU79" s="2"/>
      <c r="WAV79" s="2"/>
      <c r="WAW79" s="2"/>
      <c r="WAX79" s="2"/>
      <c r="WAY79" s="2"/>
      <c r="WAZ79" s="2"/>
      <c r="WBA79" s="2"/>
      <c r="WBB79" s="2"/>
      <c r="WBC79" s="2"/>
      <c r="WBD79" s="2"/>
      <c r="WBE79" s="2"/>
      <c r="WBF79" s="2"/>
      <c r="WBG79" s="2"/>
      <c r="WBH79" s="2"/>
      <c r="WBI79" s="2"/>
      <c r="WBJ79" s="2"/>
      <c r="WBK79" s="2"/>
      <c r="WBL79" s="2"/>
      <c r="WBM79" s="2"/>
      <c r="WBN79" s="2"/>
      <c r="WBO79" s="2"/>
      <c r="WBP79" s="2"/>
      <c r="WBQ79" s="2"/>
      <c r="WBR79" s="2"/>
      <c r="WBS79" s="2"/>
      <c r="WBT79" s="2"/>
      <c r="WBU79" s="2"/>
      <c r="WBV79" s="2"/>
      <c r="WBW79" s="2"/>
      <c r="WBX79" s="2"/>
      <c r="WBY79" s="2"/>
      <c r="WBZ79" s="2"/>
      <c r="WCA79" s="2"/>
      <c r="WCB79" s="2"/>
      <c r="WCC79" s="2"/>
      <c r="WCD79" s="2"/>
      <c r="WCE79" s="2"/>
      <c r="WCF79" s="2"/>
      <c r="WCG79" s="2"/>
      <c r="WCH79" s="2"/>
      <c r="WCI79" s="2"/>
      <c r="WCJ79" s="2"/>
      <c r="WCK79" s="2"/>
      <c r="WCL79" s="2"/>
      <c r="WCM79" s="2"/>
      <c r="WCN79" s="2"/>
      <c r="WCO79" s="2"/>
      <c r="WCP79" s="2"/>
      <c r="WCQ79" s="2"/>
      <c r="WCR79" s="2"/>
      <c r="WCS79" s="2"/>
      <c r="WCT79" s="2"/>
      <c r="WCU79" s="2"/>
      <c r="WCV79" s="2"/>
      <c r="WCW79" s="2"/>
      <c r="WCX79" s="2"/>
      <c r="WCY79" s="2"/>
      <c r="WCZ79" s="2"/>
      <c r="WDA79" s="2"/>
      <c r="WDB79" s="2"/>
      <c r="WDC79" s="2"/>
      <c r="WDD79" s="2"/>
      <c r="WDE79" s="2"/>
      <c r="WDF79" s="2"/>
      <c r="WDG79" s="2"/>
      <c r="WDH79" s="2"/>
      <c r="WDI79" s="2"/>
      <c r="WDJ79" s="2"/>
      <c r="WDK79" s="2"/>
      <c r="WDL79" s="2"/>
      <c r="WDM79" s="2"/>
      <c r="WDN79" s="2"/>
      <c r="WDO79" s="2"/>
      <c r="WDP79" s="2"/>
      <c r="WDQ79" s="2"/>
      <c r="WDR79" s="2"/>
      <c r="WDS79" s="2"/>
      <c r="WDT79" s="2"/>
      <c r="WDU79" s="2"/>
      <c r="WDV79" s="2"/>
      <c r="WDW79" s="2"/>
      <c r="WDX79" s="2"/>
      <c r="WDY79" s="2"/>
      <c r="WDZ79" s="2"/>
      <c r="WEA79" s="2"/>
      <c r="WEB79" s="2"/>
      <c r="WEC79" s="2"/>
      <c r="WED79" s="2"/>
      <c r="WEE79" s="2"/>
      <c r="WEF79" s="2"/>
      <c r="WEG79" s="2"/>
      <c r="WEH79" s="2"/>
      <c r="WEI79" s="2"/>
      <c r="WEJ79" s="2"/>
      <c r="WEK79" s="2"/>
      <c r="WEL79" s="2"/>
      <c r="WEM79" s="2"/>
      <c r="WEN79" s="2"/>
      <c r="WEO79" s="2"/>
      <c r="WEP79" s="2"/>
      <c r="WEQ79" s="2"/>
      <c r="WER79" s="2"/>
      <c r="WES79" s="2"/>
      <c r="WET79" s="2"/>
      <c r="WEU79" s="2"/>
      <c r="WEV79" s="2"/>
      <c r="WEW79" s="2"/>
      <c r="WEX79" s="2"/>
      <c r="WEY79" s="2"/>
      <c r="WEZ79" s="2"/>
      <c r="WFA79" s="2"/>
      <c r="WFB79" s="2"/>
      <c r="WFC79" s="2"/>
      <c r="WFD79" s="2"/>
      <c r="WFE79" s="2"/>
      <c r="WFF79" s="2"/>
      <c r="WFG79" s="2"/>
      <c r="WFH79" s="2"/>
      <c r="WFI79" s="2"/>
      <c r="WFJ79" s="2"/>
      <c r="WFK79" s="2"/>
      <c r="WFL79" s="2"/>
      <c r="WFM79" s="2"/>
      <c r="WFN79" s="2"/>
      <c r="WFO79" s="2"/>
      <c r="WFP79" s="2"/>
      <c r="WFQ79" s="2"/>
      <c r="WFR79" s="2"/>
      <c r="WFS79" s="2"/>
      <c r="WFT79" s="2"/>
      <c r="WFU79" s="2"/>
      <c r="WFV79" s="2"/>
      <c r="WFW79" s="2"/>
      <c r="WFX79" s="2"/>
      <c r="WFY79" s="2"/>
      <c r="WFZ79" s="2"/>
      <c r="WGA79" s="2"/>
      <c r="WGB79" s="2"/>
      <c r="WGC79" s="2"/>
      <c r="WGD79" s="2"/>
      <c r="WGE79" s="2"/>
      <c r="WGF79" s="2"/>
      <c r="WGG79" s="2"/>
      <c r="WGH79" s="2"/>
      <c r="WGI79" s="2"/>
      <c r="WGJ79" s="2"/>
      <c r="WGK79" s="2"/>
      <c r="WGL79" s="2"/>
      <c r="WGM79" s="2"/>
      <c r="WGN79" s="2"/>
      <c r="WGO79" s="2"/>
      <c r="WGP79" s="2"/>
      <c r="WGQ79" s="2"/>
      <c r="WGR79" s="2"/>
      <c r="WGS79" s="2"/>
      <c r="WGT79" s="2"/>
      <c r="WGU79" s="2"/>
      <c r="WGV79" s="2"/>
      <c r="WGW79" s="2"/>
      <c r="WGX79" s="2"/>
      <c r="WGY79" s="2"/>
      <c r="WGZ79" s="2"/>
      <c r="WHA79" s="2"/>
      <c r="WHB79" s="2"/>
      <c r="WHC79" s="2"/>
      <c r="WHD79" s="2"/>
      <c r="WHE79" s="2"/>
      <c r="WHF79" s="2"/>
      <c r="WHG79" s="2"/>
      <c r="WHH79" s="2"/>
      <c r="WHI79" s="2"/>
      <c r="WHJ79" s="2"/>
      <c r="WHK79" s="2"/>
      <c r="WHL79" s="2"/>
      <c r="WHM79" s="2"/>
      <c r="WHN79" s="2"/>
      <c r="WHO79" s="2"/>
      <c r="WHP79" s="2"/>
      <c r="WHQ79" s="2"/>
      <c r="WHR79" s="2"/>
      <c r="WHS79" s="2"/>
      <c r="WHT79" s="2"/>
      <c r="WHU79" s="2"/>
      <c r="WHV79" s="2"/>
      <c r="WHW79" s="2"/>
      <c r="WHX79" s="2"/>
      <c r="WHY79" s="2"/>
      <c r="WHZ79" s="2"/>
      <c r="WIA79" s="2"/>
      <c r="WIB79" s="2"/>
      <c r="WIC79" s="2"/>
      <c r="WID79" s="2"/>
      <c r="WIE79" s="2"/>
      <c r="WIF79" s="2"/>
      <c r="WIG79" s="2"/>
      <c r="WIH79" s="2"/>
      <c r="WII79" s="2"/>
      <c r="WIJ79" s="2"/>
      <c r="WIK79" s="2"/>
      <c r="WIL79" s="2"/>
      <c r="WIM79" s="2"/>
      <c r="WIN79" s="2"/>
      <c r="WIO79" s="2"/>
      <c r="WIP79" s="2"/>
      <c r="WIQ79" s="2"/>
      <c r="WIR79" s="2"/>
      <c r="WIS79" s="2"/>
      <c r="WIT79" s="2"/>
      <c r="WIU79" s="2"/>
      <c r="WIV79" s="2"/>
      <c r="WIW79" s="2"/>
      <c r="WIX79" s="2"/>
      <c r="WIY79" s="2"/>
      <c r="WIZ79" s="2"/>
      <c r="WJA79" s="2"/>
      <c r="WJB79" s="2"/>
      <c r="WJC79" s="2"/>
      <c r="WJD79" s="2"/>
      <c r="WJE79" s="2"/>
      <c r="WJF79" s="2"/>
      <c r="WJG79" s="2"/>
      <c r="WJH79" s="2"/>
      <c r="WJI79" s="2"/>
      <c r="WJJ79" s="2"/>
      <c r="WJK79" s="2"/>
      <c r="WJL79" s="2"/>
      <c r="WJM79" s="2"/>
      <c r="WJN79" s="2"/>
      <c r="WJO79" s="2"/>
      <c r="WJP79" s="2"/>
      <c r="WJQ79" s="2"/>
      <c r="WJR79" s="2"/>
      <c r="WJS79" s="2"/>
      <c r="WJT79" s="2"/>
      <c r="WJU79" s="2"/>
      <c r="WJV79" s="2"/>
      <c r="WJW79" s="2"/>
      <c r="WJX79" s="2"/>
      <c r="WJY79" s="2"/>
      <c r="WJZ79" s="2"/>
      <c r="WKA79" s="2"/>
      <c r="WKB79" s="2"/>
      <c r="WKC79" s="2"/>
      <c r="WKD79" s="2"/>
      <c r="WKE79" s="2"/>
      <c r="WKF79" s="2"/>
      <c r="WKG79" s="2"/>
      <c r="WKH79" s="2"/>
      <c r="WKI79" s="2"/>
      <c r="WKJ79" s="2"/>
      <c r="WKK79" s="2"/>
      <c r="WKL79" s="2"/>
      <c r="WKM79" s="2"/>
      <c r="WKN79" s="2"/>
      <c r="WKO79" s="2"/>
      <c r="WKP79" s="2"/>
      <c r="WKQ79" s="2"/>
      <c r="WKR79" s="2"/>
      <c r="WKS79" s="2"/>
      <c r="WKT79" s="2"/>
      <c r="WKU79" s="2"/>
      <c r="WKV79" s="2"/>
      <c r="WKW79" s="2"/>
      <c r="WKX79" s="2"/>
      <c r="WKY79" s="2"/>
      <c r="WKZ79" s="2"/>
      <c r="WLA79" s="2"/>
      <c r="WLB79" s="2"/>
      <c r="WLC79" s="2"/>
      <c r="WLD79" s="2"/>
      <c r="WLE79" s="2"/>
      <c r="WLF79" s="2"/>
      <c r="WLG79" s="2"/>
      <c r="WLH79" s="2"/>
      <c r="WLI79" s="2"/>
      <c r="WLJ79" s="2"/>
      <c r="WLK79" s="2"/>
      <c r="WLL79" s="2"/>
      <c r="WLM79" s="2"/>
      <c r="WLN79" s="2"/>
      <c r="WLO79" s="2"/>
      <c r="WLP79" s="2"/>
      <c r="WLQ79" s="2"/>
      <c r="WLR79" s="2"/>
      <c r="WLS79" s="2"/>
      <c r="WLT79" s="2"/>
      <c r="WLU79" s="2"/>
      <c r="WLV79" s="2"/>
      <c r="WLW79" s="2"/>
      <c r="WLX79" s="2"/>
      <c r="WLY79" s="2"/>
      <c r="WLZ79" s="2"/>
      <c r="WMA79" s="2"/>
      <c r="WMB79" s="2"/>
      <c r="WMC79" s="2"/>
      <c r="WMD79" s="2"/>
      <c r="WME79" s="2"/>
      <c r="WMF79" s="2"/>
      <c r="WMG79" s="2"/>
      <c r="WMH79" s="2"/>
      <c r="WMI79" s="2"/>
      <c r="WMJ79" s="2"/>
      <c r="WMK79" s="2"/>
      <c r="WML79" s="2"/>
      <c r="WMM79" s="2"/>
      <c r="WMN79" s="2"/>
      <c r="WMO79" s="2"/>
      <c r="WMP79" s="2"/>
      <c r="WMQ79" s="2"/>
      <c r="WMR79" s="2"/>
      <c r="WMS79" s="2"/>
      <c r="WMT79" s="2"/>
      <c r="WMU79" s="2"/>
      <c r="WMV79" s="2"/>
      <c r="WMW79" s="2"/>
      <c r="WMX79" s="2"/>
      <c r="WMY79" s="2"/>
      <c r="WMZ79" s="2"/>
      <c r="WNA79" s="2"/>
      <c r="WNB79" s="2"/>
      <c r="WNC79" s="2"/>
      <c r="WND79" s="2"/>
      <c r="WNE79" s="2"/>
      <c r="WNF79" s="2"/>
      <c r="WNG79" s="2"/>
      <c r="WNH79" s="2"/>
      <c r="WNI79" s="2"/>
      <c r="WNJ79" s="2"/>
      <c r="WNK79" s="2"/>
      <c r="WNL79" s="2"/>
      <c r="WNM79" s="2"/>
      <c r="WNN79" s="2"/>
      <c r="WNO79" s="2"/>
      <c r="WNP79" s="2"/>
      <c r="WNQ79" s="2"/>
      <c r="WNR79" s="2"/>
      <c r="WNS79" s="2"/>
      <c r="WNT79" s="2"/>
      <c r="WNU79" s="2"/>
      <c r="WNV79" s="2"/>
      <c r="WNW79" s="2"/>
      <c r="WNX79" s="2"/>
      <c r="WNY79" s="2"/>
      <c r="WNZ79" s="2"/>
      <c r="WOA79" s="2"/>
      <c r="WOB79" s="2"/>
      <c r="WOC79" s="2"/>
      <c r="WOD79" s="2"/>
      <c r="WOE79" s="2"/>
      <c r="WOF79" s="2"/>
      <c r="WOG79" s="2"/>
      <c r="WOH79" s="2"/>
      <c r="WOI79" s="2"/>
      <c r="WOJ79" s="2"/>
      <c r="WOK79" s="2"/>
      <c r="WOL79" s="2"/>
      <c r="WOM79" s="2"/>
      <c r="WON79" s="2"/>
      <c r="WOO79" s="2"/>
      <c r="WOP79" s="2"/>
      <c r="WOQ79" s="2"/>
      <c r="WOR79" s="2"/>
      <c r="WOS79" s="2"/>
      <c r="WOT79" s="2"/>
      <c r="WOU79" s="2"/>
      <c r="WOV79" s="2"/>
      <c r="WOW79" s="2"/>
      <c r="WOX79" s="2"/>
      <c r="WOY79" s="2"/>
      <c r="WOZ79" s="2"/>
      <c r="WPA79" s="2"/>
      <c r="WPB79" s="2"/>
      <c r="WPC79" s="2"/>
      <c r="WPD79" s="2"/>
      <c r="WPE79" s="2"/>
      <c r="WPF79" s="2"/>
      <c r="WPG79" s="2"/>
      <c r="WPH79" s="2"/>
      <c r="WPI79" s="2"/>
      <c r="WPJ79" s="2"/>
      <c r="WPK79" s="2"/>
      <c r="WPL79" s="2"/>
      <c r="WPM79" s="2"/>
      <c r="WPN79" s="2"/>
      <c r="WPO79" s="2"/>
      <c r="WPP79" s="2"/>
      <c r="WPQ79" s="2"/>
      <c r="WPR79" s="2"/>
      <c r="WPS79" s="2"/>
      <c r="WPT79" s="2"/>
      <c r="WPU79" s="2"/>
      <c r="WPV79" s="2"/>
      <c r="WPW79" s="2"/>
      <c r="WPX79" s="2"/>
      <c r="WPY79" s="2"/>
      <c r="WPZ79" s="2"/>
      <c r="WQA79" s="2"/>
      <c r="WQB79" s="2"/>
      <c r="WQC79" s="2"/>
      <c r="WQD79" s="2"/>
      <c r="WQE79" s="2"/>
      <c r="WQF79" s="2"/>
      <c r="WQG79" s="2"/>
      <c r="WQH79" s="2"/>
      <c r="WQI79" s="2"/>
      <c r="WQJ79" s="2"/>
      <c r="WQK79" s="2"/>
      <c r="WQL79" s="2"/>
      <c r="WQM79" s="2"/>
      <c r="WQN79" s="2"/>
      <c r="WQO79" s="2"/>
      <c r="WQP79" s="2"/>
      <c r="WQQ79" s="2"/>
      <c r="WQR79" s="2"/>
      <c r="WQS79" s="2"/>
      <c r="WQT79" s="2"/>
      <c r="WQU79" s="2"/>
      <c r="WQV79" s="2"/>
      <c r="WQW79" s="2"/>
      <c r="WQX79" s="2"/>
      <c r="WQY79" s="2"/>
      <c r="WQZ79" s="2"/>
      <c r="WRA79" s="2"/>
      <c r="WRB79" s="2"/>
      <c r="WRC79" s="2"/>
      <c r="WRD79" s="2"/>
      <c r="WRE79" s="2"/>
      <c r="WRF79" s="2"/>
      <c r="WRG79" s="2"/>
      <c r="WRH79" s="2"/>
      <c r="WRI79" s="2"/>
      <c r="WRJ79" s="2"/>
      <c r="WRK79" s="2"/>
      <c r="WRL79" s="2"/>
      <c r="WRM79" s="2"/>
      <c r="WRN79" s="2"/>
      <c r="WRO79" s="2"/>
      <c r="WRP79" s="2"/>
      <c r="WRQ79" s="2"/>
      <c r="WRR79" s="2"/>
      <c r="WRS79" s="2"/>
      <c r="WRT79" s="2"/>
      <c r="WRU79" s="2"/>
      <c r="WRV79" s="2"/>
      <c r="WRW79" s="2"/>
      <c r="WRX79" s="2"/>
      <c r="WRY79" s="2"/>
      <c r="WRZ79" s="2"/>
      <c r="WSA79" s="2"/>
      <c r="WSB79" s="2"/>
      <c r="WSC79" s="2"/>
      <c r="WSD79" s="2"/>
      <c r="WSE79" s="2"/>
      <c r="WSF79" s="2"/>
      <c r="WSG79" s="2"/>
      <c r="WSH79" s="2"/>
      <c r="WSI79" s="2"/>
      <c r="WSJ79" s="2"/>
      <c r="WSK79" s="2"/>
      <c r="WSL79" s="2"/>
      <c r="WSM79" s="2"/>
      <c r="WSN79" s="2"/>
      <c r="WSO79" s="2"/>
      <c r="WSP79" s="2"/>
      <c r="WSQ79" s="2"/>
      <c r="WSR79" s="2"/>
      <c r="WSS79" s="2"/>
      <c r="WST79" s="2"/>
      <c r="WSU79" s="2"/>
      <c r="WSV79" s="2"/>
      <c r="WSW79" s="2"/>
      <c r="WSX79" s="2"/>
      <c r="WSY79" s="2"/>
      <c r="WSZ79" s="2"/>
      <c r="WTA79" s="2"/>
      <c r="WTB79" s="2"/>
      <c r="WTC79" s="2"/>
      <c r="WTD79" s="2"/>
      <c r="WTE79" s="2"/>
      <c r="WTF79" s="2"/>
      <c r="WTG79" s="2"/>
      <c r="WTH79" s="2"/>
      <c r="WTI79" s="2"/>
      <c r="WTJ79" s="2"/>
      <c r="WTK79" s="2"/>
      <c r="WTL79" s="2"/>
      <c r="WTM79" s="2"/>
      <c r="WTN79" s="2"/>
      <c r="WTO79" s="2"/>
      <c r="WTP79" s="2"/>
      <c r="WTQ79" s="2"/>
      <c r="WTR79" s="2"/>
      <c r="WTS79" s="2"/>
      <c r="WTT79" s="2"/>
      <c r="WTU79" s="2"/>
      <c r="WTV79" s="2"/>
      <c r="WTW79" s="2"/>
      <c r="WTX79" s="2"/>
      <c r="WTY79" s="2"/>
      <c r="WTZ79" s="2"/>
      <c r="WUA79" s="2"/>
      <c r="WUB79" s="2"/>
      <c r="WUC79" s="2"/>
      <c r="WUD79" s="2"/>
      <c r="WUE79" s="2"/>
      <c r="WUF79" s="2"/>
      <c r="WUG79" s="2"/>
      <c r="WUH79" s="2"/>
      <c r="WUI79" s="2"/>
      <c r="WUJ79" s="2"/>
      <c r="WUK79" s="2"/>
      <c r="WUL79" s="2"/>
      <c r="WUM79" s="2"/>
      <c r="WUN79" s="2"/>
      <c r="WUO79" s="2"/>
      <c r="WUP79" s="2"/>
      <c r="WUQ79" s="2"/>
      <c r="WUR79" s="2"/>
      <c r="WUS79" s="2"/>
      <c r="WUT79" s="2"/>
      <c r="WUU79" s="2"/>
      <c r="WUV79" s="2"/>
      <c r="WUW79" s="2"/>
      <c r="WUX79" s="2"/>
      <c r="WUY79" s="2"/>
      <c r="WUZ79" s="2"/>
      <c r="WVA79" s="2"/>
      <c r="WVB79" s="2"/>
      <c r="WVC79" s="2"/>
      <c r="WVD79" s="2"/>
      <c r="WVE79" s="2"/>
      <c r="WVF79" s="2"/>
      <c r="WVG79" s="2"/>
      <c r="WVH79" s="2"/>
      <c r="WVI79" s="2"/>
      <c r="WVJ79" s="2"/>
      <c r="WVK79" s="2"/>
      <c r="WVL79" s="2"/>
      <c r="WVM79" s="2"/>
      <c r="WVN79" s="2"/>
      <c r="WVO79" s="2"/>
      <c r="WVP79" s="2"/>
      <c r="WVQ79" s="2"/>
      <c r="WVR79" s="2"/>
      <c r="WVS79" s="2"/>
      <c r="WVT79" s="2"/>
      <c r="WVU79" s="2"/>
      <c r="WVV79" s="2"/>
      <c r="WVW79" s="2"/>
    </row>
  </sheetData>
  <mergeCells count="1">
    <mergeCell ref="E4:J4"/>
  </mergeCells>
  <pageMargins left="0.59" right="0.35" top="1" bottom="1" header="0.5" footer="0.5"/>
  <pageSetup scale="71" orientation="portrait" horizontalDpi="4294967293" verticalDpi="4294967293" r:id="rId1"/>
  <headerFooter alignWithMargins="0">
    <oddHeader>&amp;A</oddHeader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9B88E-CE9E-41F2-8A46-96344FCB65DF}">
  <dimension ref="A1:L35"/>
  <sheetViews>
    <sheetView workbookViewId="0">
      <selection activeCell="Q28" sqref="Q28"/>
    </sheetView>
  </sheetViews>
  <sheetFormatPr defaultColWidth="9.1796875" defaultRowHeight="12.5"/>
  <cols>
    <col min="1" max="1" width="32.453125" style="116" bestFit="1" customWidth="1"/>
    <col min="2" max="2" width="8.453125" style="116" customWidth="1"/>
    <col min="3" max="5" width="9.1796875" style="116"/>
    <col min="6" max="6" width="12.54296875" style="116" customWidth="1"/>
    <col min="7" max="7" width="9.1796875" style="116"/>
    <col min="8" max="8" width="10.1796875" style="116" customWidth="1"/>
    <col min="9" max="9" width="11.90625" style="116" customWidth="1"/>
    <col min="10" max="10" width="10.453125" style="116" customWidth="1"/>
    <col min="11" max="13" width="9.1796875" style="116"/>
    <col min="14" max="14" width="11.54296875" style="116" customWidth="1"/>
    <col min="15" max="16384" width="9.1796875" style="116"/>
  </cols>
  <sheetData>
    <row r="1" spans="1:8" ht="14.5">
      <c r="A1" s="34"/>
      <c r="B1" s="2"/>
      <c r="C1" s="2"/>
      <c r="D1" s="2"/>
      <c r="E1" s="115" t="s">
        <v>41</v>
      </c>
      <c r="F1" s="115" t="s">
        <v>40</v>
      </c>
      <c r="G1" s="115" t="s">
        <v>39</v>
      </c>
      <c r="H1" s="115" t="s">
        <v>114</v>
      </c>
    </row>
    <row r="2" spans="1:8" ht="14.5">
      <c r="A2" s="34"/>
      <c r="B2" s="2"/>
      <c r="C2" s="2"/>
      <c r="D2" s="2"/>
      <c r="E2" s="117">
        <v>43563</v>
      </c>
      <c r="F2" s="117">
        <v>43929</v>
      </c>
      <c r="G2" s="117">
        <v>44294</v>
      </c>
      <c r="H2" s="115" t="s">
        <v>115</v>
      </c>
    </row>
    <row r="3" spans="1:8" ht="14.5">
      <c r="A3" s="34"/>
      <c r="B3" s="2"/>
      <c r="C3" s="2"/>
      <c r="D3" s="81"/>
      <c r="E3" s="117">
        <f>DATE(YEAR(E2)+1, MONTH(E2), DAY(E2)-1)</f>
        <v>43928</v>
      </c>
      <c r="F3" s="117">
        <f>DATE(YEAR(F2)+1, MONTH(E2), DAY(E2)-1)</f>
        <v>44293</v>
      </c>
      <c r="G3" s="117">
        <f>DATE(YEAR(G2)+1, MONTH(E2), DAY(E2)-1)</f>
        <v>44658</v>
      </c>
      <c r="H3" s="115"/>
    </row>
    <row r="4" spans="1:8" ht="29">
      <c r="A4" s="2"/>
      <c r="B4" s="118" t="s">
        <v>116</v>
      </c>
      <c r="C4" s="118" t="s">
        <v>117</v>
      </c>
      <c r="D4" s="118" t="s">
        <v>118</v>
      </c>
      <c r="E4" s="2"/>
      <c r="F4" s="2"/>
      <c r="G4" s="2"/>
      <c r="H4" s="120"/>
    </row>
    <row r="5" spans="1:8" ht="14.5">
      <c r="A5" s="2" t="s">
        <v>119</v>
      </c>
      <c r="B5" s="81">
        <v>2</v>
      </c>
      <c r="C5" s="81">
        <v>3</v>
      </c>
      <c r="D5" s="394">
        <v>172</v>
      </c>
      <c r="E5" s="395">
        <f>B5*C5*D5</f>
        <v>1032</v>
      </c>
      <c r="F5" s="395">
        <f>B5*C5*D5</f>
        <v>1032</v>
      </c>
      <c r="G5" s="395">
        <f>B5*C5*D5</f>
        <v>1032</v>
      </c>
      <c r="H5" s="395">
        <f t="shared" ref="H5:H10" si="0">E5+F5+G5</f>
        <v>3096</v>
      </c>
    </row>
    <row r="6" spans="1:8" ht="14.5">
      <c r="A6" s="2" t="s">
        <v>120</v>
      </c>
      <c r="B6" s="81">
        <v>3</v>
      </c>
      <c r="C6" s="81">
        <v>3</v>
      </c>
      <c r="D6" s="394">
        <v>63</v>
      </c>
      <c r="E6" s="395">
        <f>B6*C6*D6</f>
        <v>567</v>
      </c>
      <c r="F6" s="395">
        <f>B6*C6*D6</f>
        <v>567</v>
      </c>
      <c r="G6" s="395">
        <f>B6*C6*D6</f>
        <v>567</v>
      </c>
      <c r="H6" s="395">
        <f t="shared" si="0"/>
        <v>1701</v>
      </c>
    </row>
    <row r="7" spans="1:8" ht="14.5">
      <c r="A7" s="2" t="s">
        <v>121</v>
      </c>
      <c r="B7" s="81"/>
      <c r="C7" s="81">
        <v>3</v>
      </c>
      <c r="D7" s="394">
        <v>400</v>
      </c>
      <c r="E7" s="395">
        <f>C7*D7</f>
        <v>1200</v>
      </c>
      <c r="F7" s="395">
        <f>C7*D7</f>
        <v>1200</v>
      </c>
      <c r="G7" s="395">
        <f>C7*D7</f>
        <v>1200</v>
      </c>
      <c r="H7" s="395">
        <f t="shared" si="0"/>
        <v>3600</v>
      </c>
    </row>
    <row r="8" spans="1:8" ht="14.5">
      <c r="A8" s="2" t="s">
        <v>122</v>
      </c>
      <c r="B8" s="81"/>
      <c r="C8" s="81">
        <v>3</v>
      </c>
      <c r="D8" s="394">
        <v>400</v>
      </c>
      <c r="E8" s="395">
        <f>C8*D8</f>
        <v>1200</v>
      </c>
      <c r="F8" s="395">
        <f>C8*D8</f>
        <v>1200</v>
      </c>
      <c r="G8" s="395">
        <f>C8*D8</f>
        <v>1200</v>
      </c>
      <c r="H8" s="395">
        <f t="shared" si="0"/>
        <v>3600</v>
      </c>
    </row>
    <row r="9" spans="1:8" ht="14.5">
      <c r="A9" s="121" t="s">
        <v>123</v>
      </c>
      <c r="B9" s="81"/>
      <c r="C9" s="81">
        <v>0</v>
      </c>
      <c r="D9" s="394">
        <v>200</v>
      </c>
      <c r="E9" s="395">
        <v>0</v>
      </c>
      <c r="F9" s="395">
        <f>C9*D9</f>
        <v>0</v>
      </c>
      <c r="G9" s="395">
        <f>C9*D9</f>
        <v>0</v>
      </c>
      <c r="H9" s="395">
        <f t="shared" si="0"/>
        <v>0</v>
      </c>
    </row>
    <row r="10" spans="1:8" ht="14.5">
      <c r="A10" s="2"/>
      <c r="B10" s="2"/>
      <c r="C10" s="2"/>
      <c r="D10" s="119"/>
      <c r="E10" s="396"/>
      <c r="F10" s="396"/>
      <c r="G10" s="396"/>
      <c r="H10" s="396">
        <f t="shared" si="0"/>
        <v>0</v>
      </c>
    </row>
    <row r="11" spans="1:8" ht="14.5">
      <c r="A11" s="34"/>
      <c r="B11" s="2"/>
      <c r="C11" s="2"/>
      <c r="D11" s="119"/>
      <c r="E11" s="397">
        <f>SUM(E5:E9)</f>
        <v>3999</v>
      </c>
      <c r="F11" s="397">
        <f>SUM(F5:F9)</f>
        <v>3999</v>
      </c>
      <c r="G11" s="397">
        <f>SUM(G5:G9)</f>
        <v>3999</v>
      </c>
      <c r="H11" s="395">
        <f>SUM(H5:H10)</f>
        <v>11997</v>
      </c>
    </row>
    <row r="15" spans="1:8" ht="14.5">
      <c r="A15" s="80" t="s">
        <v>143</v>
      </c>
    </row>
    <row r="16" spans="1:8" ht="14.5">
      <c r="A16" s="80" t="s">
        <v>144</v>
      </c>
    </row>
    <row r="17" spans="1:12" ht="14.5">
      <c r="A17" s="80" t="s">
        <v>145</v>
      </c>
    </row>
    <row r="18" spans="1:12" ht="14.5">
      <c r="A18" s="130" t="s">
        <v>146</v>
      </c>
    </row>
    <row r="19" spans="1:12" ht="14.5">
      <c r="A19" s="80" t="s">
        <v>147</v>
      </c>
    </row>
    <row r="20" spans="1:12" ht="14.5">
      <c r="A20" s="80"/>
      <c r="C20" s="283" t="s">
        <v>233</v>
      </c>
      <c r="D20" s="283"/>
      <c r="I20" s="283" t="s">
        <v>234</v>
      </c>
    </row>
    <row r="21" spans="1:12" ht="14.5">
      <c r="A21" s="80" t="s">
        <v>148</v>
      </c>
      <c r="C21" s="283" t="s">
        <v>232</v>
      </c>
      <c r="D21" s="283"/>
      <c r="I21" s="283" t="s">
        <v>235</v>
      </c>
    </row>
    <row r="23" spans="1:12" ht="13">
      <c r="B23" s="131" t="s">
        <v>19</v>
      </c>
      <c r="C23" s="132"/>
      <c r="D23" s="132"/>
      <c r="E23" s="133"/>
      <c r="F23" s="133"/>
      <c r="G23" s="133"/>
      <c r="H23" s="133"/>
      <c r="I23" s="133"/>
      <c r="K23" s="132"/>
      <c r="L23" s="134"/>
    </row>
    <row r="24" spans="1:12" ht="13">
      <c r="B24" s="135" t="s">
        <v>149</v>
      </c>
      <c r="C24" s="419" t="s">
        <v>150</v>
      </c>
      <c r="D24" s="420"/>
      <c r="E24" s="420"/>
      <c r="F24" s="420"/>
      <c r="G24" s="420"/>
      <c r="H24" s="420"/>
      <c r="I24" s="420"/>
      <c r="J24" s="420"/>
      <c r="K24" s="421"/>
    </row>
    <row r="25" spans="1:12" ht="26">
      <c r="B25" s="136" t="s">
        <v>151</v>
      </c>
      <c r="C25" s="137" t="s">
        <v>152</v>
      </c>
      <c r="D25" s="138" t="s">
        <v>153</v>
      </c>
      <c r="E25" s="138" t="s">
        <v>154</v>
      </c>
      <c r="F25" s="139" t="s">
        <v>121</v>
      </c>
      <c r="G25" s="139" t="s">
        <v>120</v>
      </c>
      <c r="H25" s="139" t="s">
        <v>156</v>
      </c>
      <c r="I25" s="140" t="s">
        <v>157</v>
      </c>
      <c r="J25" s="139" t="s">
        <v>155</v>
      </c>
      <c r="K25" s="141" t="s">
        <v>115</v>
      </c>
    </row>
    <row r="26" spans="1:12" ht="13">
      <c r="B26" s="142" t="s">
        <v>158</v>
      </c>
      <c r="C26" s="138">
        <v>3</v>
      </c>
      <c r="D26" s="138">
        <v>1</v>
      </c>
      <c r="E26" s="138">
        <v>3</v>
      </c>
      <c r="F26" s="398">
        <v>400</v>
      </c>
      <c r="G26" s="398">
        <f>63*E26</f>
        <v>189</v>
      </c>
      <c r="H26" s="398">
        <f>172*(E26-1)</f>
        <v>344</v>
      </c>
      <c r="I26" s="399"/>
      <c r="J26" s="398">
        <v>400</v>
      </c>
      <c r="K26" s="399">
        <f>+(F26+J26+G26+H26+I26)*C26</f>
        <v>3999</v>
      </c>
    </row>
    <row r="27" spans="1:12" ht="13">
      <c r="B27" s="142"/>
      <c r="C27" s="144"/>
      <c r="D27" s="144"/>
      <c r="E27" s="145"/>
      <c r="F27" s="145"/>
      <c r="G27" s="145"/>
      <c r="H27" s="145"/>
      <c r="I27" s="144"/>
      <c r="J27" s="145"/>
      <c r="K27" s="144"/>
    </row>
    <row r="28" spans="1:12" ht="13">
      <c r="B28" s="136" t="s">
        <v>159</v>
      </c>
      <c r="C28" s="138"/>
      <c r="D28" s="138"/>
      <c r="E28" s="138"/>
      <c r="F28" s="138"/>
      <c r="G28" s="138"/>
      <c r="H28" s="138"/>
      <c r="I28" s="143"/>
      <c r="J28" s="138"/>
      <c r="K28" s="143"/>
    </row>
    <row r="29" spans="1:12" ht="13">
      <c r="B29" s="142" t="s">
        <v>158</v>
      </c>
      <c r="C29" s="138"/>
      <c r="D29" s="138"/>
      <c r="E29" s="138"/>
      <c r="F29" s="138"/>
      <c r="G29" s="138"/>
      <c r="H29" s="138"/>
      <c r="I29" s="143"/>
      <c r="J29" s="138"/>
      <c r="K29" s="143"/>
    </row>
    <row r="30" spans="1:12" ht="13">
      <c r="B30" s="142"/>
      <c r="C30" s="144"/>
      <c r="D30" s="144"/>
      <c r="E30" s="145"/>
      <c r="F30" s="145"/>
      <c r="G30" s="145"/>
      <c r="H30" s="145"/>
      <c r="I30" s="144"/>
      <c r="J30" s="145"/>
      <c r="K30" s="146"/>
    </row>
    <row r="31" spans="1:12" ht="13">
      <c r="B31" s="142"/>
      <c r="C31" s="144"/>
      <c r="D31" s="144"/>
      <c r="E31" s="145"/>
      <c r="F31" s="145"/>
      <c r="G31" s="145"/>
      <c r="H31" s="145"/>
      <c r="I31" s="144"/>
      <c r="J31" s="145"/>
      <c r="K31" s="146"/>
    </row>
    <row r="32" spans="1:12" ht="13">
      <c r="B32" s="142"/>
      <c r="C32" s="144"/>
      <c r="D32" s="144"/>
      <c r="E32" s="145"/>
      <c r="F32" s="145"/>
      <c r="G32" s="145"/>
      <c r="H32" s="145"/>
      <c r="I32" s="144"/>
      <c r="J32" s="145"/>
      <c r="K32" s="146"/>
    </row>
    <row r="33" spans="2:11" ht="13">
      <c r="B33" s="142"/>
      <c r="C33" s="144"/>
      <c r="D33" s="144"/>
      <c r="E33" s="145"/>
      <c r="F33" s="145"/>
      <c r="G33" s="145"/>
      <c r="H33" s="145"/>
      <c r="I33" s="144"/>
      <c r="J33" s="145"/>
      <c r="K33" s="146"/>
    </row>
    <row r="34" spans="2:11" ht="13">
      <c r="B34" s="142"/>
      <c r="C34" s="144"/>
      <c r="D34" s="144"/>
      <c r="E34" s="145"/>
      <c r="F34" s="145"/>
      <c r="G34" s="145"/>
      <c r="H34" s="145"/>
      <c r="I34" s="144"/>
      <c r="J34" s="145"/>
      <c r="K34" s="146">
        <f>I34*E28*D28</f>
        <v>0</v>
      </c>
    </row>
    <row r="35" spans="2:11" ht="13">
      <c r="B35" s="142" t="s">
        <v>160</v>
      </c>
      <c r="C35" s="147"/>
      <c r="D35" s="147"/>
      <c r="E35" s="148"/>
      <c r="F35" s="148"/>
      <c r="G35" s="148"/>
      <c r="H35" s="148"/>
      <c r="I35" s="147"/>
      <c r="J35" s="148"/>
      <c r="K35" s="149">
        <f>SUM(K26:K34)</f>
        <v>3999</v>
      </c>
    </row>
  </sheetData>
  <mergeCells count="1">
    <mergeCell ref="C24:K24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03B83-A1F6-479B-9A4D-D80A2ADEB952}">
  <dimension ref="A1:J15"/>
  <sheetViews>
    <sheetView workbookViewId="0">
      <selection activeCell="F13" sqref="F13"/>
    </sheetView>
  </sheetViews>
  <sheetFormatPr defaultRowHeight="13"/>
  <cols>
    <col min="1" max="1" width="14.7265625" style="155" customWidth="1"/>
    <col min="2" max="2" width="15.7265625" style="155" customWidth="1"/>
    <col min="3" max="3" width="14.7265625" style="155" customWidth="1"/>
    <col min="4" max="4" width="7.26953125" style="155" customWidth="1"/>
    <col min="5" max="6" width="14.7265625" style="155" customWidth="1"/>
    <col min="7" max="7" width="11.54296875" style="155" customWidth="1"/>
    <col min="8" max="8" width="4.26953125" style="155" customWidth="1"/>
    <col min="9" max="16384" width="8.7265625" style="155"/>
  </cols>
  <sheetData>
    <row r="1" spans="1:10" ht="21" customHeight="1">
      <c r="A1" s="431" t="s">
        <v>167</v>
      </c>
      <c r="B1" s="431"/>
      <c r="C1" s="431"/>
      <c r="D1" s="431"/>
      <c r="E1" s="431"/>
      <c r="F1" s="431"/>
      <c r="G1" s="431"/>
      <c r="H1" s="154"/>
    </row>
    <row r="2" spans="1:10" ht="21" customHeight="1">
      <c r="A2" s="432" t="s">
        <v>168</v>
      </c>
      <c r="B2" s="432"/>
      <c r="C2" s="432"/>
      <c r="D2" s="432"/>
      <c r="E2" s="432"/>
      <c r="F2" s="432"/>
      <c r="G2" s="432"/>
      <c r="H2" s="154"/>
    </row>
    <row r="3" spans="1:10" ht="21" customHeight="1">
      <c r="A3" s="432" t="s">
        <v>169</v>
      </c>
      <c r="B3" s="432"/>
      <c r="C3" s="432"/>
      <c r="D3" s="432"/>
      <c r="E3" s="432"/>
      <c r="F3" s="432"/>
      <c r="G3" s="432"/>
      <c r="H3" s="154"/>
    </row>
    <row r="4" spans="1:10" ht="31.5" customHeight="1">
      <c r="A4" s="156"/>
      <c r="B4" s="156"/>
      <c r="C4" s="156"/>
      <c r="D4" s="156"/>
      <c r="E4" s="156"/>
      <c r="F4" s="156"/>
      <c r="G4" s="156"/>
      <c r="H4" s="156"/>
    </row>
    <row r="5" spans="1:10" ht="16.5" customHeight="1">
      <c r="A5" s="433" t="s">
        <v>170</v>
      </c>
      <c r="B5" s="434"/>
      <c r="C5" s="435"/>
      <c r="D5" s="157"/>
      <c r="E5" s="433" t="s">
        <v>171</v>
      </c>
      <c r="F5" s="434"/>
      <c r="G5" s="434"/>
      <c r="H5" s="435"/>
    </row>
    <row r="6" spans="1:10" ht="16.5" customHeight="1">
      <c r="A6" s="158"/>
      <c r="B6" s="159" t="s">
        <v>172</v>
      </c>
      <c r="C6" s="159" t="s">
        <v>173</v>
      </c>
      <c r="D6" s="157"/>
      <c r="E6" s="158"/>
      <c r="F6" s="159" t="s">
        <v>172</v>
      </c>
      <c r="G6" s="429" t="s">
        <v>173</v>
      </c>
      <c r="H6" s="430"/>
    </row>
    <row r="7" spans="1:10" ht="16.5" customHeight="1">
      <c r="A7" s="160" t="s">
        <v>174</v>
      </c>
      <c r="B7" s="161">
        <v>24229</v>
      </c>
      <c r="C7" s="161">
        <v>12115</v>
      </c>
      <c r="D7" s="157"/>
      <c r="E7" s="160" t="s">
        <v>174</v>
      </c>
      <c r="F7" s="161">
        <v>40382</v>
      </c>
      <c r="G7" s="422">
        <v>20191</v>
      </c>
      <c r="H7" s="423"/>
      <c r="J7" s="155">
        <f>+F7/12</f>
        <v>3365.1666666666665</v>
      </c>
    </row>
    <row r="8" spans="1:10" ht="16.5" customHeight="1">
      <c r="A8" s="160" t="s">
        <v>175</v>
      </c>
      <c r="B8" s="161">
        <v>24752</v>
      </c>
      <c r="C8" s="161">
        <v>12376</v>
      </c>
      <c r="D8" s="424"/>
      <c r="E8" s="160" t="s">
        <v>175</v>
      </c>
      <c r="F8" s="161">
        <v>41253</v>
      </c>
      <c r="G8" s="422">
        <v>20627</v>
      </c>
      <c r="H8" s="423"/>
    </row>
    <row r="9" spans="1:10" ht="16.5" customHeight="1">
      <c r="A9" s="160" t="s">
        <v>176</v>
      </c>
      <c r="B9" s="161">
        <v>25274</v>
      </c>
      <c r="C9" s="161">
        <v>12637</v>
      </c>
      <c r="D9" s="425"/>
      <c r="E9" s="160" t="s">
        <v>176</v>
      </c>
      <c r="F9" s="161">
        <v>42124</v>
      </c>
      <c r="G9" s="422">
        <v>21062</v>
      </c>
      <c r="H9" s="423"/>
    </row>
    <row r="10" spans="1:10" ht="30.5" customHeight="1">
      <c r="A10" s="156"/>
      <c r="B10" s="156"/>
      <c r="C10" s="156"/>
      <c r="D10" s="156"/>
      <c r="E10" s="156"/>
      <c r="F10" s="156"/>
      <c r="G10" s="156"/>
      <c r="H10" s="156"/>
    </row>
    <row r="11" spans="1:10" ht="16.5" customHeight="1">
      <c r="A11" s="426" t="s">
        <v>177</v>
      </c>
      <c r="B11" s="427"/>
      <c r="C11" s="428"/>
      <c r="D11" s="154"/>
      <c r="E11" s="154"/>
      <c r="F11" s="154"/>
      <c r="G11" s="154"/>
      <c r="H11" s="154"/>
    </row>
    <row r="12" spans="1:10" ht="16.5" customHeight="1">
      <c r="A12" s="158"/>
      <c r="B12" s="159" t="s">
        <v>172</v>
      </c>
      <c r="C12" s="159" t="s">
        <v>173</v>
      </c>
      <c r="D12" s="154"/>
      <c r="E12" s="154"/>
      <c r="F12" s="154"/>
      <c r="G12" s="154"/>
      <c r="H12" s="154"/>
    </row>
    <row r="13" spans="1:10" ht="16.5" customHeight="1">
      <c r="A13" s="160" t="s">
        <v>174</v>
      </c>
      <c r="B13" s="161">
        <v>16153</v>
      </c>
      <c r="C13" s="161">
        <v>8077</v>
      </c>
      <c r="D13" s="154"/>
      <c r="E13" s="154">
        <f>+B13/3</f>
        <v>5384.333333333333</v>
      </c>
      <c r="F13" s="154"/>
      <c r="G13" s="154"/>
      <c r="H13" s="154"/>
    </row>
    <row r="14" spans="1:10" ht="16.5" customHeight="1">
      <c r="A14" s="160" t="s">
        <v>175</v>
      </c>
      <c r="B14" s="161">
        <v>16501</v>
      </c>
      <c r="C14" s="161">
        <v>8251</v>
      </c>
      <c r="D14" s="154"/>
      <c r="E14" s="154"/>
      <c r="F14" s="154"/>
      <c r="G14" s="154"/>
      <c r="H14" s="154"/>
    </row>
    <row r="15" spans="1:10" ht="16.5" customHeight="1">
      <c r="A15" s="160" t="s">
        <v>176</v>
      </c>
      <c r="B15" s="161">
        <v>16850</v>
      </c>
      <c r="C15" s="161">
        <v>8425</v>
      </c>
      <c r="D15" s="154"/>
      <c r="E15" s="154"/>
      <c r="F15" s="154"/>
      <c r="G15" s="154"/>
      <c r="H15" s="154"/>
    </row>
  </sheetData>
  <mergeCells count="11">
    <mergeCell ref="G6:H6"/>
    <mergeCell ref="A1:G1"/>
    <mergeCell ref="A2:G2"/>
    <mergeCell ref="A3:G3"/>
    <mergeCell ref="A5:C5"/>
    <mergeCell ref="E5:H5"/>
    <mergeCell ref="G7:H7"/>
    <mergeCell ref="D8:D9"/>
    <mergeCell ref="G8:H8"/>
    <mergeCell ref="G9:H9"/>
    <mergeCell ref="A11:C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1A1C0-9FAB-4CBC-9480-0A2C72F514DD}">
  <sheetPr>
    <pageSetUpPr fitToPage="1"/>
  </sheetPr>
  <dimension ref="A1:AM861"/>
  <sheetViews>
    <sheetView workbookViewId="0">
      <pane ySplit="1" topLeftCell="A2" activePane="bottomLeft" state="frozen"/>
      <selection activeCell="D31" sqref="D31"/>
      <selection pane="bottomLeft" activeCell="J6" sqref="J6"/>
    </sheetView>
  </sheetViews>
  <sheetFormatPr defaultColWidth="14.453125" defaultRowHeight="14.5"/>
  <cols>
    <col min="1" max="1" width="25.54296875" style="82" customWidth="1"/>
    <col min="2" max="2" width="16.7265625" style="82" customWidth="1"/>
    <col min="3" max="3" width="15.54296875" style="82" customWidth="1"/>
    <col min="4" max="4" width="15" style="82" customWidth="1"/>
    <col min="5" max="5" width="14.54296875" style="82" customWidth="1"/>
    <col min="6" max="6" width="11.7265625" style="82" customWidth="1"/>
    <col min="7" max="7" width="16.7265625" style="82" customWidth="1"/>
    <col min="8" max="8" width="13.1796875" style="82" customWidth="1"/>
    <col min="9" max="9" width="20.7265625" style="82" customWidth="1"/>
    <col min="10" max="10" width="18.1796875" style="82" customWidth="1"/>
    <col min="11" max="11" width="19.1796875" style="82" bestFit="1" customWidth="1"/>
    <col min="12" max="12" width="10.81640625" style="82" customWidth="1"/>
    <col min="13" max="13" width="15.54296875" style="82" customWidth="1"/>
    <col min="14" max="14" width="9.54296875" style="82" customWidth="1"/>
    <col min="15" max="15" width="14.54296875" style="82" customWidth="1"/>
    <col min="16" max="17" width="8.54296875" style="82" customWidth="1"/>
    <col min="18" max="18" width="9.1796875" style="82" customWidth="1"/>
    <col min="19" max="20" width="8.54296875" style="82" customWidth="1"/>
    <col min="21" max="21" width="9.1796875" style="82" customWidth="1"/>
    <col min="22" max="29" width="8.54296875" style="82" customWidth="1"/>
    <col min="30" max="32" width="9.1796875" style="82" hidden="1" customWidth="1"/>
    <col min="33" max="33" width="14.54296875" style="82" hidden="1" customWidth="1"/>
    <col min="34" max="35" width="14.453125" style="82" hidden="1" customWidth="1"/>
    <col min="36" max="39" width="9.1796875" style="82" hidden="1" customWidth="1"/>
    <col min="40" max="53" width="9.1796875" style="82" customWidth="1"/>
    <col min="54" max="54" width="1" style="82" customWidth="1"/>
    <col min="55" max="55" width="8.54296875" style="82" customWidth="1"/>
    <col min="56" max="16384" width="14.453125" style="82"/>
  </cols>
  <sheetData>
    <row r="1" spans="1:18">
      <c r="A1" s="162" t="s">
        <v>181</v>
      </c>
      <c r="C1" s="182" t="s">
        <v>188</v>
      </c>
      <c r="N1" s="83"/>
      <c r="R1" s="84"/>
    </row>
    <row r="2" spans="1:18" ht="27" customHeight="1">
      <c r="A2" s="151" t="s">
        <v>98</v>
      </c>
      <c r="B2" s="112" t="s">
        <v>99</v>
      </c>
      <c r="C2" s="436" t="s">
        <v>100</v>
      </c>
      <c r="D2" s="436"/>
      <c r="E2" s="112" t="s">
        <v>112</v>
      </c>
      <c r="F2" s="112" t="s">
        <v>180</v>
      </c>
      <c r="G2" s="111" t="s">
        <v>125</v>
      </c>
      <c r="N2" s="83"/>
      <c r="R2" s="84"/>
    </row>
    <row r="3" spans="1:18" ht="63" customHeight="1">
      <c r="A3" s="151">
        <v>2740</v>
      </c>
      <c r="B3" s="151" t="s">
        <v>101</v>
      </c>
      <c r="C3" s="437" t="s">
        <v>102</v>
      </c>
      <c r="D3" s="437"/>
      <c r="E3" s="107">
        <v>0.29699999999999999</v>
      </c>
      <c r="F3" s="107">
        <v>0.29899999999999999</v>
      </c>
      <c r="N3" s="83"/>
      <c r="R3" s="84"/>
    </row>
    <row r="4" spans="1:18" ht="32.5" customHeight="1">
      <c r="A4" s="151">
        <v>2742</v>
      </c>
      <c r="B4" s="151" t="s">
        <v>103</v>
      </c>
      <c r="C4" s="437" t="s">
        <v>104</v>
      </c>
      <c r="D4" s="437"/>
      <c r="E4" s="107">
        <v>0.36</v>
      </c>
      <c r="F4" s="107">
        <v>0.35599999999999998</v>
      </c>
      <c r="N4" s="83"/>
      <c r="R4" s="84"/>
    </row>
    <row r="5" spans="1:18" ht="42.65" customHeight="1">
      <c r="A5" s="151">
        <v>2744</v>
      </c>
      <c r="B5" s="151" t="s">
        <v>105</v>
      </c>
      <c r="C5" s="437" t="s">
        <v>106</v>
      </c>
      <c r="D5" s="437"/>
      <c r="E5" s="107">
        <v>0.27800000000000002</v>
      </c>
      <c r="F5" s="122">
        <v>0.27</v>
      </c>
      <c r="N5" s="83"/>
      <c r="R5" s="84"/>
    </row>
    <row r="6" spans="1:18" ht="48" customHeight="1">
      <c r="A6" s="151">
        <v>2746</v>
      </c>
      <c r="B6" s="151" t="s">
        <v>107</v>
      </c>
      <c r="C6" s="437" t="s">
        <v>108</v>
      </c>
      <c r="D6" s="437"/>
      <c r="E6" s="107">
        <v>7.6999999999999999E-2</v>
      </c>
      <c r="F6" s="107">
        <v>7.5999999999999998E-2</v>
      </c>
      <c r="N6" s="83"/>
      <c r="R6" s="84"/>
    </row>
    <row r="7" spans="1:18">
      <c r="B7" s="85"/>
      <c r="C7" s="85"/>
      <c r="N7" s="83"/>
      <c r="R7" s="84"/>
    </row>
    <row r="8" spans="1:18">
      <c r="A8" s="162" t="s">
        <v>182</v>
      </c>
      <c r="C8" s="150" t="s">
        <v>162</v>
      </c>
      <c r="N8" s="83"/>
      <c r="R8" s="84"/>
    </row>
    <row r="9" spans="1:18" ht="18.5">
      <c r="A9" s="106" t="s">
        <v>94</v>
      </c>
      <c r="B9" s="102" t="s">
        <v>84</v>
      </c>
      <c r="C9"/>
      <c r="E9" s="172" t="s">
        <v>113</v>
      </c>
      <c r="F9" s="173"/>
      <c r="G9" s="173"/>
      <c r="N9" s="83"/>
      <c r="R9" s="84"/>
    </row>
    <row r="10" spans="1:18" ht="29">
      <c r="B10" s="163" t="s">
        <v>85</v>
      </c>
      <c r="C10" s="164" t="s">
        <v>86</v>
      </c>
      <c r="D10" s="165" t="s">
        <v>95</v>
      </c>
      <c r="E10" s="174" t="s">
        <v>85</v>
      </c>
      <c r="F10" s="174" t="s">
        <v>86</v>
      </c>
      <c r="G10" s="176" t="s">
        <v>95</v>
      </c>
      <c r="N10" s="83"/>
      <c r="R10" s="84"/>
    </row>
    <row r="11" spans="1:18">
      <c r="A11" s="103" t="s">
        <v>87</v>
      </c>
      <c r="B11" s="166" t="s">
        <v>88</v>
      </c>
      <c r="C11" s="166">
        <v>10</v>
      </c>
      <c r="D11" s="167"/>
      <c r="E11" s="105" t="s">
        <v>88</v>
      </c>
      <c r="F11" s="105">
        <v>10</v>
      </c>
      <c r="N11" s="83"/>
      <c r="R11" s="84"/>
    </row>
    <row r="12" spans="1:18" ht="15" thickBot="1">
      <c r="A12" s="108" t="s">
        <v>89</v>
      </c>
      <c r="B12" s="168">
        <v>768</v>
      </c>
      <c r="C12" s="168">
        <v>7680</v>
      </c>
      <c r="D12" s="169">
        <f>+C12*2</f>
        <v>15360</v>
      </c>
      <c r="E12" s="175">
        <v>811.9</v>
      </c>
      <c r="F12" s="109">
        <v>8119</v>
      </c>
      <c r="G12" s="110">
        <f>+F12*2</f>
        <v>16238</v>
      </c>
      <c r="N12" s="83"/>
      <c r="R12" s="84"/>
    </row>
    <row r="13" spans="1:18" ht="15" thickTop="1">
      <c r="A13" s="103" t="s">
        <v>90</v>
      </c>
      <c r="B13" s="170">
        <v>1706</v>
      </c>
      <c r="C13" s="170">
        <v>17060</v>
      </c>
      <c r="D13" s="167"/>
      <c r="E13" s="104">
        <v>1769.38</v>
      </c>
      <c r="F13" s="104">
        <v>17693.8</v>
      </c>
      <c r="N13" s="83"/>
      <c r="R13" s="84"/>
    </row>
    <row r="14" spans="1:18">
      <c r="A14" s="103" t="s">
        <v>91</v>
      </c>
      <c r="B14" s="171">
        <v>417.5</v>
      </c>
      <c r="C14" s="171">
        <v>817.5</v>
      </c>
      <c r="D14" s="167"/>
      <c r="E14" s="104">
        <v>314</v>
      </c>
      <c r="F14" s="104">
        <v>606.5</v>
      </c>
      <c r="N14" s="83"/>
      <c r="R14" s="84"/>
    </row>
    <row r="15" spans="1:18">
      <c r="A15" s="103" t="s">
        <v>92</v>
      </c>
      <c r="B15" s="171">
        <v>1185.5</v>
      </c>
      <c r="C15" s="171">
        <v>8497.5</v>
      </c>
      <c r="D15" s="167"/>
      <c r="E15" s="104">
        <v>1125.9000000000001</v>
      </c>
      <c r="F15" s="104">
        <v>8725.5</v>
      </c>
      <c r="N15" s="83"/>
      <c r="R15" s="84"/>
    </row>
    <row r="16" spans="1:18">
      <c r="A16" s="103" t="s">
        <v>93</v>
      </c>
      <c r="B16" s="171">
        <v>2123.5</v>
      </c>
      <c r="C16" s="171">
        <v>17877.5</v>
      </c>
      <c r="D16" s="167"/>
      <c r="E16" s="104">
        <v>2083.38</v>
      </c>
      <c r="F16" s="104">
        <v>18300.3</v>
      </c>
      <c r="N16" s="83"/>
      <c r="R16" s="84"/>
    </row>
    <row r="17" spans="1:18" ht="15" thickBot="1">
      <c r="B17" s="180" t="s">
        <v>186</v>
      </c>
      <c r="C17" s="173"/>
      <c r="D17" s="181" t="s">
        <v>161</v>
      </c>
      <c r="E17" s="180"/>
      <c r="F17" s="173"/>
      <c r="G17" s="173"/>
      <c r="N17" s="83"/>
      <c r="R17" s="84"/>
    </row>
    <row r="18" spans="1:18" ht="15" thickBot="1">
      <c r="A18" s="113"/>
      <c r="B18" s="179" t="s">
        <v>187</v>
      </c>
      <c r="F18" s="104">
        <v>1323.84</v>
      </c>
      <c r="G18" s="110">
        <f>+F18*2</f>
        <v>2647.68</v>
      </c>
      <c r="N18" s="83"/>
      <c r="R18" s="84"/>
    </row>
    <row r="19" spans="1:18" ht="15" thickTop="1">
      <c r="A19" s="80" t="s">
        <v>76</v>
      </c>
      <c r="B19" s="400"/>
      <c r="F19" s="104"/>
      <c r="G19" s="401"/>
      <c r="N19" s="83"/>
      <c r="R19" s="84"/>
    </row>
    <row r="20" spans="1:18">
      <c r="A20" s="80" t="s">
        <v>77</v>
      </c>
      <c r="E20" s="104"/>
      <c r="N20" s="83"/>
      <c r="R20" s="84"/>
    </row>
    <row r="21" spans="1:18">
      <c r="A21" s="80"/>
      <c r="E21" s="104"/>
      <c r="N21" s="83"/>
      <c r="R21" s="84"/>
    </row>
    <row r="22" spans="1:18">
      <c r="A22" s="162" t="s">
        <v>183</v>
      </c>
      <c r="B22" s="150" t="s">
        <v>189</v>
      </c>
      <c r="D22" s="104"/>
      <c r="N22" s="83"/>
      <c r="R22" s="84"/>
    </row>
    <row r="23" spans="1:18">
      <c r="A23" s="183"/>
      <c r="B23" s="177" t="s">
        <v>112</v>
      </c>
      <c r="C23" s="177" t="s">
        <v>184</v>
      </c>
      <c r="D23" s="177" t="s">
        <v>185</v>
      </c>
      <c r="N23" s="83"/>
      <c r="R23" s="84"/>
    </row>
    <row r="24" spans="1:18">
      <c r="A24" s="152" t="s">
        <v>124</v>
      </c>
      <c r="B24" s="178">
        <v>0.54500000000000004</v>
      </c>
      <c r="C24" s="292">
        <v>0.55000000000000004</v>
      </c>
      <c r="D24" s="292">
        <v>0.56000000000000005</v>
      </c>
      <c r="N24" s="83"/>
      <c r="R24" s="84"/>
    </row>
    <row r="25" spans="1:18">
      <c r="A25" s="152" t="s">
        <v>126</v>
      </c>
      <c r="B25" s="178">
        <v>0.56999999999999995</v>
      </c>
      <c r="C25" s="292">
        <v>0.57499999999999996</v>
      </c>
      <c r="D25" s="292">
        <v>0.58499999999999996</v>
      </c>
      <c r="N25" s="83"/>
      <c r="R25" s="84"/>
    </row>
    <row r="26" spans="1:18">
      <c r="A26" s="310" t="s">
        <v>292</v>
      </c>
      <c r="B26" s="310" t="s">
        <v>183</v>
      </c>
      <c r="N26" s="83"/>
      <c r="R26" s="84"/>
    </row>
    <row r="27" spans="1:18">
      <c r="A27" s="311" t="s">
        <v>293</v>
      </c>
      <c r="B27" s="312">
        <v>0.55000000000000004</v>
      </c>
      <c r="D27" s="86"/>
      <c r="N27" s="83"/>
      <c r="R27" s="84"/>
    </row>
    <row r="28" spans="1:18">
      <c r="A28" s="311" t="s">
        <v>294</v>
      </c>
      <c r="B28" s="312">
        <v>0.56000000000000005</v>
      </c>
      <c r="D28" s="86"/>
      <c r="N28" s="83"/>
      <c r="R28" s="84"/>
    </row>
    <row r="29" spans="1:18">
      <c r="A29" s="311" t="s">
        <v>295</v>
      </c>
      <c r="B29" s="313">
        <v>0.57499999999999996</v>
      </c>
      <c r="D29" s="86"/>
      <c r="N29" s="83"/>
      <c r="R29" s="84"/>
    </row>
    <row r="30" spans="1:18">
      <c r="A30" s="311" t="s">
        <v>296</v>
      </c>
      <c r="B30" s="313">
        <v>0.58499999999999996</v>
      </c>
      <c r="D30" s="86"/>
      <c r="N30" s="83"/>
      <c r="R30" s="84"/>
    </row>
    <row r="31" spans="1:18">
      <c r="A31" s="311" t="s">
        <v>297</v>
      </c>
      <c r="B31" s="312">
        <v>0.26</v>
      </c>
      <c r="D31" s="86"/>
      <c r="N31" s="83"/>
      <c r="R31" s="84"/>
    </row>
    <row r="32" spans="1:18">
      <c r="A32" s="311" t="s">
        <v>298</v>
      </c>
      <c r="B32" s="313">
        <v>0.27500000000000002</v>
      </c>
      <c r="D32" s="86"/>
      <c r="N32" s="83"/>
      <c r="R32" s="84"/>
    </row>
    <row r="33" spans="1:18">
      <c r="A33" s="311" t="s">
        <v>299</v>
      </c>
      <c r="B33" s="312">
        <v>0.11</v>
      </c>
      <c r="D33" s="86"/>
      <c r="N33" s="83"/>
      <c r="R33" s="84"/>
    </row>
    <row r="34" spans="1:18">
      <c r="A34" s="311" t="s">
        <v>300</v>
      </c>
      <c r="B34" s="312">
        <v>0.3</v>
      </c>
      <c r="D34" s="86"/>
      <c r="N34" s="83"/>
      <c r="R34" s="84"/>
    </row>
    <row r="35" spans="1:18">
      <c r="A35" s="311" t="s">
        <v>301</v>
      </c>
      <c r="B35" s="313">
        <v>0.315</v>
      </c>
      <c r="D35" s="86"/>
      <c r="N35" s="83"/>
      <c r="R35" s="84"/>
    </row>
    <row r="36" spans="1:18">
      <c r="A36" s="85"/>
      <c r="B36" s="85"/>
      <c r="D36" s="86"/>
      <c r="N36" s="83"/>
      <c r="R36" s="84"/>
    </row>
    <row r="37" spans="1:18">
      <c r="B37" s="85"/>
      <c r="C37" s="85"/>
      <c r="E37" s="86"/>
      <c r="N37" s="83"/>
      <c r="R37" s="84"/>
    </row>
    <row r="38" spans="1:18">
      <c r="B38" s="85"/>
      <c r="C38" s="85"/>
      <c r="E38" s="86"/>
      <c r="N38" s="83"/>
      <c r="R38" s="84"/>
    </row>
    <row r="39" spans="1:18">
      <c r="B39" s="85"/>
      <c r="C39" s="85"/>
      <c r="E39" s="86"/>
      <c r="N39" s="83"/>
      <c r="R39" s="84"/>
    </row>
    <row r="40" spans="1:18">
      <c r="B40" s="85"/>
      <c r="C40" s="85"/>
      <c r="E40" s="86"/>
      <c r="N40" s="83"/>
      <c r="R40" s="84"/>
    </row>
    <row r="41" spans="1:18">
      <c r="B41" s="85"/>
      <c r="C41" s="85"/>
      <c r="E41" s="86"/>
      <c r="N41" s="83"/>
      <c r="R41" s="84"/>
    </row>
    <row r="42" spans="1:18">
      <c r="B42" s="85"/>
      <c r="C42" s="85"/>
      <c r="E42" s="86"/>
      <c r="N42" s="83"/>
      <c r="R42" s="84"/>
    </row>
    <row r="43" spans="1:18">
      <c r="B43" s="85"/>
      <c r="C43" s="85"/>
      <c r="E43" s="86"/>
      <c r="N43" s="83"/>
      <c r="R43" s="84"/>
    </row>
    <row r="44" spans="1:18">
      <c r="B44" s="85"/>
      <c r="C44" s="85"/>
      <c r="E44" s="86"/>
      <c r="N44" s="83"/>
      <c r="R44" s="84"/>
    </row>
    <row r="45" spans="1:18">
      <c r="B45" s="85"/>
      <c r="C45" s="85"/>
      <c r="E45" s="86"/>
      <c r="N45" s="83"/>
      <c r="R45" s="84"/>
    </row>
    <row r="46" spans="1:18">
      <c r="B46" s="85"/>
      <c r="C46" s="85"/>
      <c r="E46" s="86"/>
      <c r="N46" s="83"/>
      <c r="R46" s="84"/>
    </row>
    <row r="47" spans="1:18">
      <c r="B47" s="85"/>
      <c r="C47" s="85"/>
      <c r="E47" s="86"/>
      <c r="N47" s="83"/>
      <c r="R47" s="84"/>
    </row>
    <row r="48" spans="1:18">
      <c r="B48" s="85"/>
      <c r="C48" s="85"/>
      <c r="E48" s="86"/>
      <c r="N48" s="83"/>
      <c r="R48" s="84"/>
    </row>
    <row r="49" spans="2:18">
      <c r="B49" s="85"/>
      <c r="C49" s="85"/>
      <c r="E49" s="86"/>
      <c r="N49" s="83"/>
      <c r="R49" s="84"/>
    </row>
    <row r="50" spans="2:18">
      <c r="B50" s="85"/>
      <c r="C50" s="85"/>
      <c r="E50" s="86"/>
      <c r="N50" s="83"/>
      <c r="R50" s="84"/>
    </row>
    <row r="51" spans="2:18">
      <c r="B51" s="85"/>
      <c r="C51" s="85"/>
      <c r="E51" s="86"/>
      <c r="N51" s="83"/>
      <c r="R51" s="84"/>
    </row>
    <row r="52" spans="2:18">
      <c r="B52" s="85"/>
      <c r="C52" s="85"/>
      <c r="E52" s="86"/>
      <c r="N52" s="83"/>
      <c r="R52" s="84"/>
    </row>
    <row r="53" spans="2:18">
      <c r="B53" s="85"/>
      <c r="C53" s="85"/>
      <c r="E53" s="86"/>
      <c r="N53" s="83"/>
      <c r="R53" s="84"/>
    </row>
    <row r="54" spans="2:18">
      <c r="B54" s="85"/>
      <c r="C54" s="85"/>
      <c r="E54" s="86"/>
      <c r="N54" s="83"/>
      <c r="R54" s="84"/>
    </row>
    <row r="55" spans="2:18">
      <c r="B55" s="85"/>
      <c r="C55" s="85"/>
      <c r="E55" s="86"/>
      <c r="N55" s="83"/>
      <c r="R55" s="84"/>
    </row>
    <row r="56" spans="2:18">
      <c r="B56" s="85"/>
      <c r="C56" s="85"/>
      <c r="E56" s="86"/>
      <c r="N56" s="83"/>
      <c r="R56" s="84"/>
    </row>
    <row r="57" spans="2:18">
      <c r="B57" s="85"/>
      <c r="C57" s="85"/>
      <c r="E57" s="86"/>
      <c r="N57" s="83"/>
      <c r="R57" s="84"/>
    </row>
    <row r="58" spans="2:18">
      <c r="B58" s="85"/>
      <c r="C58" s="85"/>
      <c r="E58" s="86"/>
      <c r="N58" s="83"/>
      <c r="R58" s="84"/>
    </row>
    <row r="59" spans="2:18">
      <c r="B59" s="85"/>
      <c r="C59" s="85"/>
      <c r="E59" s="86"/>
      <c r="N59" s="83"/>
      <c r="R59" s="84"/>
    </row>
    <row r="60" spans="2:18">
      <c r="B60" s="85"/>
      <c r="C60" s="85"/>
      <c r="E60" s="86"/>
      <c r="N60" s="83"/>
      <c r="R60" s="84"/>
    </row>
    <row r="61" spans="2:18">
      <c r="B61" s="85"/>
      <c r="C61" s="85"/>
      <c r="E61" s="86"/>
      <c r="N61" s="83"/>
      <c r="R61" s="84"/>
    </row>
    <row r="62" spans="2:18">
      <c r="B62" s="85"/>
      <c r="C62" s="85"/>
      <c r="E62" s="86"/>
      <c r="N62" s="83"/>
      <c r="R62" s="84"/>
    </row>
    <row r="63" spans="2:18">
      <c r="B63" s="85"/>
      <c r="C63" s="85"/>
      <c r="E63" s="86"/>
      <c r="N63" s="83"/>
      <c r="R63" s="84"/>
    </row>
    <row r="64" spans="2:18">
      <c r="B64" s="85"/>
      <c r="C64" s="85"/>
      <c r="E64" s="86"/>
      <c r="N64" s="83"/>
      <c r="R64" s="84"/>
    </row>
    <row r="65" spans="2:18">
      <c r="B65" s="85"/>
      <c r="C65" s="85"/>
      <c r="E65" s="86"/>
      <c r="N65" s="83"/>
      <c r="R65" s="84"/>
    </row>
    <row r="66" spans="2:18">
      <c r="B66" s="85"/>
      <c r="C66" s="85"/>
      <c r="E66" s="86"/>
      <c r="N66" s="83"/>
      <c r="R66" s="84"/>
    </row>
    <row r="67" spans="2:18">
      <c r="B67" s="85"/>
      <c r="C67" s="85"/>
      <c r="E67" s="86"/>
      <c r="N67" s="83"/>
      <c r="R67" s="84"/>
    </row>
    <row r="68" spans="2:18">
      <c r="B68" s="85"/>
      <c r="C68" s="85"/>
      <c r="E68" s="86"/>
      <c r="N68" s="83"/>
      <c r="R68" s="84"/>
    </row>
    <row r="69" spans="2:18">
      <c r="B69" s="85"/>
      <c r="C69" s="85"/>
      <c r="E69" s="86"/>
      <c r="N69" s="83"/>
      <c r="R69" s="84"/>
    </row>
    <row r="70" spans="2:18">
      <c r="B70" s="85"/>
      <c r="C70" s="85"/>
      <c r="E70" s="86"/>
      <c r="N70" s="83"/>
      <c r="R70" s="84"/>
    </row>
    <row r="71" spans="2:18">
      <c r="B71" s="85"/>
      <c r="C71" s="85"/>
      <c r="E71" s="86"/>
      <c r="N71" s="83"/>
      <c r="R71" s="84"/>
    </row>
    <row r="72" spans="2:18">
      <c r="B72" s="85"/>
      <c r="C72" s="85"/>
      <c r="E72" s="86"/>
      <c r="N72" s="83"/>
      <c r="R72" s="84"/>
    </row>
    <row r="73" spans="2:18">
      <c r="B73" s="85"/>
      <c r="C73" s="85"/>
      <c r="E73" s="86"/>
      <c r="N73" s="83"/>
      <c r="R73" s="84"/>
    </row>
    <row r="74" spans="2:18">
      <c r="B74" s="85"/>
      <c r="C74" s="85"/>
      <c r="E74" s="86"/>
      <c r="N74" s="83"/>
      <c r="R74" s="84"/>
    </row>
    <row r="75" spans="2:18">
      <c r="B75" s="85"/>
      <c r="C75" s="85"/>
      <c r="E75" s="86"/>
      <c r="N75" s="83"/>
      <c r="R75" s="84"/>
    </row>
    <row r="76" spans="2:18">
      <c r="B76" s="85"/>
      <c r="C76" s="85"/>
      <c r="E76" s="86"/>
      <c r="N76" s="83"/>
      <c r="R76" s="84"/>
    </row>
    <row r="77" spans="2:18">
      <c r="B77" s="85"/>
      <c r="C77" s="85"/>
      <c r="E77" s="86"/>
      <c r="N77" s="83"/>
      <c r="R77" s="84"/>
    </row>
    <row r="78" spans="2:18">
      <c r="B78" s="85"/>
      <c r="C78" s="85"/>
      <c r="E78" s="86"/>
      <c r="N78" s="83"/>
      <c r="R78" s="84"/>
    </row>
    <row r="79" spans="2:18">
      <c r="B79" s="85"/>
      <c r="C79" s="85"/>
      <c r="E79" s="86"/>
      <c r="N79" s="83"/>
      <c r="R79" s="84"/>
    </row>
    <row r="80" spans="2:18">
      <c r="B80" s="85"/>
      <c r="C80" s="85"/>
      <c r="E80" s="86"/>
      <c r="N80" s="83"/>
      <c r="R80" s="84"/>
    </row>
    <row r="81" spans="2:18">
      <c r="B81" s="85"/>
      <c r="C81" s="85"/>
      <c r="E81" s="86"/>
      <c r="N81" s="83"/>
      <c r="R81" s="84"/>
    </row>
    <row r="82" spans="2:18">
      <c r="B82" s="85"/>
      <c r="C82" s="85"/>
      <c r="E82" s="86"/>
      <c r="N82" s="83"/>
      <c r="R82" s="84"/>
    </row>
    <row r="83" spans="2:18">
      <c r="B83" s="85"/>
      <c r="C83" s="85"/>
      <c r="E83" s="86"/>
      <c r="N83" s="83"/>
      <c r="R83" s="84"/>
    </row>
    <row r="84" spans="2:18">
      <c r="B84" s="85"/>
      <c r="C84" s="85"/>
      <c r="E84" s="86"/>
      <c r="N84" s="83"/>
      <c r="R84" s="84"/>
    </row>
    <row r="85" spans="2:18">
      <c r="B85" s="85"/>
      <c r="C85" s="85"/>
      <c r="E85" s="86"/>
      <c r="N85" s="83"/>
      <c r="R85" s="84"/>
    </row>
    <row r="86" spans="2:18">
      <c r="B86" s="85"/>
      <c r="C86" s="85"/>
      <c r="E86" s="86"/>
      <c r="N86" s="83"/>
      <c r="R86" s="84"/>
    </row>
    <row r="87" spans="2:18">
      <c r="B87" s="85"/>
      <c r="C87" s="85"/>
      <c r="E87" s="86"/>
      <c r="N87" s="83"/>
      <c r="R87" s="84"/>
    </row>
    <row r="88" spans="2:18">
      <c r="B88" s="85"/>
      <c r="C88" s="85"/>
      <c r="E88" s="86"/>
      <c r="N88" s="83"/>
      <c r="R88" s="84"/>
    </row>
    <row r="89" spans="2:18">
      <c r="B89" s="85"/>
      <c r="C89" s="85"/>
      <c r="E89" s="86"/>
      <c r="N89" s="83"/>
      <c r="R89" s="84"/>
    </row>
    <row r="90" spans="2:18">
      <c r="B90" s="85"/>
      <c r="C90" s="85"/>
      <c r="E90" s="86"/>
      <c r="N90" s="83"/>
      <c r="R90" s="84"/>
    </row>
    <row r="91" spans="2:18">
      <c r="B91" s="85"/>
      <c r="C91" s="85"/>
      <c r="E91" s="86"/>
      <c r="N91" s="83"/>
      <c r="R91" s="84"/>
    </row>
    <row r="92" spans="2:18">
      <c r="B92" s="85"/>
      <c r="C92" s="85"/>
      <c r="E92" s="86"/>
      <c r="N92" s="83"/>
      <c r="R92" s="84"/>
    </row>
    <row r="93" spans="2:18">
      <c r="B93" s="85"/>
      <c r="C93" s="85"/>
      <c r="E93" s="86"/>
      <c r="N93" s="83"/>
      <c r="R93" s="84"/>
    </row>
    <row r="94" spans="2:18">
      <c r="B94" s="85"/>
      <c r="C94" s="85"/>
      <c r="E94" s="86"/>
      <c r="N94" s="83"/>
      <c r="R94" s="84"/>
    </row>
    <row r="95" spans="2:18">
      <c r="B95" s="85"/>
      <c r="C95" s="85"/>
      <c r="E95" s="86"/>
      <c r="N95" s="83"/>
      <c r="R95" s="84"/>
    </row>
    <row r="96" spans="2:18">
      <c r="B96" s="85"/>
      <c r="C96" s="85"/>
      <c r="E96" s="86"/>
      <c r="N96" s="83"/>
      <c r="R96" s="84"/>
    </row>
    <row r="97" spans="2:18">
      <c r="B97" s="85"/>
      <c r="C97" s="85"/>
      <c r="E97" s="86"/>
      <c r="N97" s="83"/>
      <c r="R97" s="84"/>
    </row>
    <row r="98" spans="2:18">
      <c r="B98" s="85"/>
      <c r="C98" s="85"/>
      <c r="E98" s="86"/>
      <c r="N98" s="83"/>
      <c r="R98" s="84"/>
    </row>
    <row r="99" spans="2:18">
      <c r="B99" s="85"/>
      <c r="C99" s="85"/>
      <c r="E99" s="86"/>
      <c r="N99" s="83"/>
      <c r="R99" s="84"/>
    </row>
    <row r="100" spans="2:18">
      <c r="B100" s="85"/>
      <c r="C100" s="85"/>
      <c r="E100" s="86"/>
      <c r="N100" s="83"/>
      <c r="R100" s="84"/>
    </row>
    <row r="101" spans="2:18">
      <c r="B101" s="85"/>
      <c r="C101" s="85"/>
      <c r="E101" s="86"/>
      <c r="N101" s="83"/>
      <c r="R101" s="84"/>
    </row>
    <row r="102" spans="2:18">
      <c r="B102" s="85"/>
      <c r="C102" s="85"/>
      <c r="E102" s="86"/>
      <c r="N102" s="83"/>
      <c r="R102" s="84"/>
    </row>
    <row r="103" spans="2:18">
      <c r="B103" s="85"/>
      <c r="C103" s="85"/>
      <c r="E103" s="86"/>
      <c r="N103" s="83"/>
      <c r="R103" s="84"/>
    </row>
    <row r="104" spans="2:18">
      <c r="B104" s="85"/>
      <c r="C104" s="85"/>
      <c r="E104" s="86"/>
      <c r="N104" s="83"/>
      <c r="R104" s="84"/>
    </row>
    <row r="105" spans="2:18">
      <c r="B105" s="85"/>
      <c r="C105" s="85"/>
      <c r="E105" s="86"/>
      <c r="N105" s="83"/>
      <c r="R105" s="84"/>
    </row>
    <row r="106" spans="2:18">
      <c r="B106" s="85"/>
      <c r="C106" s="85"/>
      <c r="E106" s="86"/>
      <c r="N106" s="83"/>
      <c r="R106" s="84"/>
    </row>
    <row r="107" spans="2:18">
      <c r="B107" s="85"/>
      <c r="C107" s="85"/>
      <c r="E107" s="86"/>
      <c r="N107" s="83"/>
      <c r="R107" s="84"/>
    </row>
    <row r="108" spans="2:18">
      <c r="B108" s="85"/>
      <c r="C108" s="85"/>
      <c r="E108" s="86"/>
      <c r="N108" s="83"/>
      <c r="R108" s="84"/>
    </row>
    <row r="109" spans="2:18">
      <c r="B109" s="85"/>
      <c r="C109" s="85"/>
      <c r="E109" s="86"/>
      <c r="N109" s="83"/>
      <c r="R109" s="84"/>
    </row>
    <row r="110" spans="2:18">
      <c r="B110" s="85"/>
      <c r="C110" s="85"/>
      <c r="E110" s="86"/>
      <c r="N110" s="83"/>
      <c r="R110" s="84"/>
    </row>
    <row r="111" spans="2:18">
      <c r="B111" s="85"/>
      <c r="C111" s="85"/>
      <c r="E111" s="86"/>
      <c r="N111" s="83"/>
      <c r="R111" s="84"/>
    </row>
    <row r="112" spans="2:18">
      <c r="B112" s="85"/>
      <c r="C112" s="85"/>
      <c r="E112" s="86"/>
      <c r="N112" s="83"/>
      <c r="R112" s="84"/>
    </row>
    <row r="113" spans="2:18">
      <c r="B113" s="85"/>
      <c r="C113" s="85"/>
      <c r="E113" s="86"/>
      <c r="N113" s="83"/>
      <c r="R113" s="84"/>
    </row>
    <row r="114" spans="2:18">
      <c r="B114" s="85"/>
      <c r="C114" s="85"/>
      <c r="E114" s="86"/>
      <c r="N114" s="83"/>
      <c r="R114" s="84"/>
    </row>
    <row r="115" spans="2:18">
      <c r="B115" s="85"/>
      <c r="C115" s="85"/>
      <c r="E115" s="86"/>
      <c r="N115" s="83"/>
      <c r="R115" s="84"/>
    </row>
    <row r="116" spans="2:18">
      <c r="B116" s="85"/>
      <c r="C116" s="85"/>
      <c r="E116" s="86"/>
      <c r="N116" s="83"/>
      <c r="R116" s="84"/>
    </row>
    <row r="117" spans="2:18">
      <c r="B117" s="85"/>
      <c r="C117" s="85"/>
      <c r="E117" s="86"/>
      <c r="N117" s="83"/>
      <c r="R117" s="84"/>
    </row>
    <row r="118" spans="2:18">
      <c r="B118" s="85"/>
      <c r="C118" s="85"/>
      <c r="E118" s="86"/>
      <c r="N118" s="83"/>
      <c r="R118" s="84"/>
    </row>
    <row r="119" spans="2:18">
      <c r="B119" s="85"/>
      <c r="C119" s="85"/>
      <c r="E119" s="86"/>
      <c r="N119" s="83"/>
      <c r="R119" s="84"/>
    </row>
    <row r="120" spans="2:18">
      <c r="B120" s="85"/>
      <c r="C120" s="85"/>
      <c r="E120" s="86"/>
      <c r="N120" s="83"/>
      <c r="R120" s="84"/>
    </row>
    <row r="121" spans="2:18">
      <c r="B121" s="85"/>
      <c r="C121" s="85"/>
      <c r="E121" s="86"/>
      <c r="N121" s="83"/>
      <c r="R121" s="84"/>
    </row>
    <row r="122" spans="2:18">
      <c r="B122" s="85"/>
      <c r="C122" s="85"/>
      <c r="E122" s="86"/>
      <c r="N122" s="83"/>
      <c r="R122" s="84"/>
    </row>
    <row r="123" spans="2:18">
      <c r="B123" s="85"/>
      <c r="C123" s="85"/>
      <c r="E123" s="86"/>
      <c r="N123" s="83"/>
      <c r="R123" s="84"/>
    </row>
    <row r="124" spans="2:18">
      <c r="B124" s="85"/>
      <c r="C124" s="85"/>
      <c r="E124" s="86"/>
      <c r="N124" s="83"/>
      <c r="R124" s="84"/>
    </row>
    <row r="125" spans="2:18">
      <c r="B125" s="85"/>
      <c r="C125" s="85"/>
      <c r="E125" s="86"/>
      <c r="N125" s="83"/>
      <c r="R125" s="84"/>
    </row>
    <row r="126" spans="2:18">
      <c r="B126" s="85"/>
      <c r="C126" s="85"/>
      <c r="E126" s="86"/>
      <c r="N126" s="83"/>
      <c r="R126" s="84"/>
    </row>
    <row r="127" spans="2:18">
      <c r="B127" s="85"/>
      <c r="C127" s="85"/>
      <c r="E127" s="86"/>
      <c r="N127" s="83"/>
      <c r="R127" s="84"/>
    </row>
    <row r="128" spans="2:18">
      <c r="B128" s="85"/>
      <c r="C128" s="85"/>
      <c r="E128" s="86"/>
      <c r="N128" s="83"/>
      <c r="R128" s="84"/>
    </row>
    <row r="129" spans="2:18">
      <c r="B129" s="85"/>
      <c r="C129" s="85"/>
      <c r="E129" s="86"/>
      <c r="N129" s="83"/>
      <c r="R129" s="84"/>
    </row>
    <row r="130" spans="2:18">
      <c r="B130" s="85"/>
      <c r="C130" s="85"/>
      <c r="E130" s="86"/>
      <c r="N130" s="83"/>
      <c r="R130" s="84"/>
    </row>
    <row r="131" spans="2:18">
      <c r="B131" s="85"/>
      <c r="C131" s="85"/>
      <c r="E131" s="86"/>
      <c r="N131" s="83"/>
      <c r="R131" s="84"/>
    </row>
    <row r="132" spans="2:18">
      <c r="B132" s="85"/>
      <c r="C132" s="85"/>
      <c r="E132" s="86"/>
      <c r="N132" s="83"/>
      <c r="R132" s="84"/>
    </row>
    <row r="133" spans="2:18">
      <c r="B133" s="85"/>
      <c r="C133" s="85"/>
      <c r="E133" s="86"/>
      <c r="N133" s="83"/>
      <c r="R133" s="84"/>
    </row>
    <row r="134" spans="2:18">
      <c r="B134" s="85"/>
      <c r="C134" s="85"/>
      <c r="E134" s="86"/>
      <c r="N134" s="83"/>
      <c r="R134" s="84"/>
    </row>
    <row r="135" spans="2:18">
      <c r="B135" s="85"/>
      <c r="C135" s="85"/>
      <c r="E135" s="86"/>
      <c r="N135" s="83"/>
      <c r="R135" s="84"/>
    </row>
    <row r="136" spans="2:18">
      <c r="B136" s="85"/>
      <c r="C136" s="85"/>
      <c r="E136" s="86"/>
      <c r="N136" s="83"/>
      <c r="R136" s="84"/>
    </row>
    <row r="137" spans="2:18">
      <c r="B137" s="85"/>
      <c r="C137" s="85"/>
      <c r="E137" s="86"/>
      <c r="N137" s="83"/>
      <c r="R137" s="84"/>
    </row>
    <row r="138" spans="2:18">
      <c r="B138" s="85"/>
      <c r="C138" s="85"/>
      <c r="E138" s="86"/>
      <c r="N138" s="83"/>
      <c r="R138" s="84"/>
    </row>
    <row r="139" spans="2:18">
      <c r="B139" s="85"/>
      <c r="C139" s="85"/>
      <c r="E139" s="86"/>
      <c r="N139" s="83"/>
      <c r="R139" s="84"/>
    </row>
    <row r="140" spans="2:18">
      <c r="B140" s="85"/>
      <c r="C140" s="85"/>
      <c r="E140" s="86"/>
      <c r="N140" s="83"/>
      <c r="R140" s="84"/>
    </row>
    <row r="141" spans="2:18">
      <c r="B141" s="85"/>
      <c r="C141" s="85"/>
      <c r="E141" s="86"/>
      <c r="N141" s="83"/>
      <c r="R141" s="84"/>
    </row>
    <row r="142" spans="2:18">
      <c r="B142" s="85"/>
      <c r="C142" s="85"/>
      <c r="E142" s="86"/>
      <c r="N142" s="83"/>
      <c r="R142" s="84"/>
    </row>
    <row r="143" spans="2:18">
      <c r="B143" s="85"/>
      <c r="C143" s="85"/>
      <c r="E143" s="86"/>
      <c r="N143" s="83"/>
      <c r="R143" s="84"/>
    </row>
    <row r="144" spans="2:18">
      <c r="B144" s="85"/>
      <c r="C144" s="85"/>
      <c r="E144" s="86"/>
      <c r="N144" s="83"/>
      <c r="R144" s="84"/>
    </row>
    <row r="145" spans="2:18">
      <c r="B145" s="85"/>
      <c r="C145" s="85"/>
      <c r="E145" s="86"/>
      <c r="N145" s="83"/>
      <c r="R145" s="84"/>
    </row>
    <row r="146" spans="2:18">
      <c r="B146" s="85"/>
      <c r="C146" s="85"/>
      <c r="E146" s="86"/>
      <c r="N146" s="83"/>
      <c r="R146" s="84"/>
    </row>
    <row r="147" spans="2:18">
      <c r="B147" s="85"/>
      <c r="C147" s="85"/>
      <c r="E147" s="86"/>
      <c r="N147" s="83"/>
      <c r="R147" s="84"/>
    </row>
    <row r="148" spans="2:18">
      <c r="B148" s="85"/>
      <c r="C148" s="85"/>
      <c r="E148" s="86"/>
      <c r="N148" s="83"/>
      <c r="R148" s="84"/>
    </row>
    <row r="149" spans="2:18">
      <c r="B149" s="85"/>
      <c r="C149" s="85"/>
      <c r="E149" s="86"/>
      <c r="N149" s="83"/>
      <c r="R149" s="84"/>
    </row>
    <row r="150" spans="2:18">
      <c r="B150" s="85"/>
      <c r="C150" s="85"/>
      <c r="E150" s="86"/>
      <c r="N150" s="83"/>
      <c r="R150" s="84"/>
    </row>
    <row r="151" spans="2:18">
      <c r="B151" s="85"/>
      <c r="C151" s="85"/>
      <c r="E151" s="86"/>
      <c r="N151" s="83"/>
      <c r="R151" s="84"/>
    </row>
    <row r="152" spans="2:18">
      <c r="B152" s="85"/>
      <c r="C152" s="85"/>
      <c r="E152" s="86"/>
      <c r="N152" s="83"/>
      <c r="R152" s="84"/>
    </row>
    <row r="153" spans="2:18">
      <c r="B153" s="85"/>
      <c r="C153" s="85"/>
      <c r="E153" s="86"/>
      <c r="N153" s="83"/>
      <c r="R153" s="84"/>
    </row>
    <row r="154" spans="2:18">
      <c r="B154" s="85"/>
      <c r="C154" s="85"/>
      <c r="E154" s="86"/>
      <c r="N154" s="83"/>
      <c r="R154" s="84"/>
    </row>
    <row r="155" spans="2:18">
      <c r="B155" s="85"/>
      <c r="C155" s="85"/>
      <c r="E155" s="86"/>
      <c r="N155" s="83"/>
      <c r="R155" s="84"/>
    </row>
    <row r="156" spans="2:18">
      <c r="B156" s="85"/>
      <c r="C156" s="85"/>
      <c r="E156" s="86"/>
      <c r="N156" s="83"/>
      <c r="R156" s="84"/>
    </row>
    <row r="157" spans="2:18">
      <c r="B157" s="85"/>
      <c r="C157" s="85"/>
      <c r="E157" s="86"/>
      <c r="N157" s="83"/>
      <c r="R157" s="84"/>
    </row>
    <row r="158" spans="2:18">
      <c r="B158" s="85"/>
      <c r="C158" s="85"/>
      <c r="E158" s="86"/>
      <c r="N158" s="83"/>
      <c r="R158" s="84"/>
    </row>
    <row r="159" spans="2:18">
      <c r="B159" s="85"/>
      <c r="C159" s="85"/>
      <c r="E159" s="86"/>
      <c r="N159" s="83"/>
      <c r="R159" s="84"/>
    </row>
    <row r="160" spans="2:18">
      <c r="B160" s="85"/>
      <c r="C160" s="85"/>
      <c r="E160" s="86"/>
      <c r="N160" s="83"/>
      <c r="R160" s="84"/>
    </row>
    <row r="161" spans="2:18">
      <c r="B161" s="85"/>
      <c r="C161" s="85"/>
      <c r="E161" s="86"/>
      <c r="N161" s="83"/>
      <c r="R161" s="84"/>
    </row>
    <row r="162" spans="2:18">
      <c r="B162" s="85"/>
      <c r="C162" s="85"/>
      <c r="E162" s="86"/>
      <c r="N162" s="83"/>
      <c r="R162" s="84"/>
    </row>
    <row r="163" spans="2:18">
      <c r="B163" s="85"/>
      <c r="C163" s="85"/>
      <c r="E163" s="86"/>
      <c r="N163" s="83"/>
      <c r="R163" s="84"/>
    </row>
    <row r="164" spans="2:18">
      <c r="B164" s="85"/>
      <c r="C164" s="85"/>
      <c r="E164" s="86"/>
      <c r="N164" s="83"/>
      <c r="R164" s="84"/>
    </row>
    <row r="165" spans="2:18">
      <c r="B165" s="85"/>
      <c r="C165" s="85"/>
      <c r="E165" s="86"/>
      <c r="N165" s="83"/>
      <c r="R165" s="84"/>
    </row>
    <row r="166" spans="2:18">
      <c r="B166" s="85"/>
      <c r="C166" s="85"/>
      <c r="E166" s="86"/>
      <c r="N166" s="83"/>
      <c r="R166" s="84"/>
    </row>
    <row r="167" spans="2:18">
      <c r="B167" s="85"/>
      <c r="C167" s="85"/>
      <c r="E167" s="86"/>
      <c r="N167" s="83"/>
      <c r="R167" s="84"/>
    </row>
    <row r="168" spans="2:18">
      <c r="B168" s="85"/>
      <c r="C168" s="85"/>
      <c r="E168" s="86"/>
      <c r="N168" s="83"/>
      <c r="R168" s="84"/>
    </row>
    <row r="169" spans="2:18">
      <c r="B169" s="85"/>
      <c r="C169" s="85"/>
      <c r="E169" s="86"/>
      <c r="N169" s="83"/>
      <c r="R169" s="84"/>
    </row>
    <row r="170" spans="2:18">
      <c r="B170" s="85"/>
      <c r="C170" s="85"/>
      <c r="E170" s="86"/>
      <c r="N170" s="83"/>
      <c r="R170" s="84"/>
    </row>
    <row r="171" spans="2:18">
      <c r="B171" s="85"/>
      <c r="C171" s="85"/>
      <c r="E171" s="86"/>
      <c r="N171" s="83"/>
      <c r="R171" s="84"/>
    </row>
    <row r="172" spans="2:18">
      <c r="B172" s="85"/>
      <c r="C172" s="85"/>
      <c r="E172" s="86"/>
      <c r="N172" s="83"/>
      <c r="R172" s="84"/>
    </row>
    <row r="173" spans="2:18">
      <c r="B173" s="85"/>
      <c r="C173" s="85"/>
      <c r="E173" s="86"/>
      <c r="N173" s="83"/>
      <c r="R173" s="84"/>
    </row>
    <row r="174" spans="2:18">
      <c r="B174" s="85"/>
      <c r="C174" s="85"/>
      <c r="E174" s="86"/>
      <c r="N174" s="83"/>
      <c r="R174" s="84"/>
    </row>
    <row r="175" spans="2:18">
      <c r="B175" s="85"/>
      <c r="C175" s="85"/>
      <c r="E175" s="86"/>
      <c r="N175" s="83"/>
      <c r="R175" s="84"/>
    </row>
    <row r="176" spans="2:18">
      <c r="B176" s="85"/>
      <c r="C176" s="85"/>
      <c r="E176" s="86"/>
      <c r="N176" s="83"/>
      <c r="R176" s="84"/>
    </row>
    <row r="177" spans="2:18">
      <c r="B177" s="85"/>
      <c r="C177" s="85"/>
      <c r="E177" s="86"/>
      <c r="N177" s="83"/>
      <c r="R177" s="84"/>
    </row>
    <row r="178" spans="2:18">
      <c r="B178" s="85"/>
      <c r="C178" s="85"/>
      <c r="E178" s="86"/>
      <c r="N178" s="83"/>
      <c r="R178" s="84"/>
    </row>
    <row r="179" spans="2:18">
      <c r="B179" s="85"/>
      <c r="C179" s="85"/>
      <c r="E179" s="86"/>
      <c r="N179" s="83"/>
      <c r="R179" s="84"/>
    </row>
    <row r="180" spans="2:18">
      <c r="B180" s="85"/>
      <c r="C180" s="85"/>
      <c r="E180" s="86"/>
      <c r="N180" s="83"/>
      <c r="R180" s="84"/>
    </row>
    <row r="181" spans="2:18">
      <c r="B181" s="85"/>
      <c r="C181" s="85"/>
      <c r="E181" s="86"/>
      <c r="N181" s="83"/>
      <c r="R181" s="84"/>
    </row>
    <row r="182" spans="2:18">
      <c r="B182" s="85"/>
      <c r="C182" s="85"/>
      <c r="E182" s="86"/>
      <c r="N182" s="83"/>
      <c r="R182" s="84"/>
    </row>
    <row r="183" spans="2:18">
      <c r="B183" s="85"/>
      <c r="C183" s="85"/>
      <c r="E183" s="86"/>
      <c r="N183" s="83"/>
      <c r="R183" s="84"/>
    </row>
    <row r="184" spans="2:18">
      <c r="B184" s="85"/>
      <c r="C184" s="85"/>
      <c r="E184" s="86"/>
      <c r="N184" s="83"/>
      <c r="R184" s="84"/>
    </row>
    <row r="185" spans="2:18">
      <c r="B185" s="85"/>
      <c r="C185" s="85"/>
      <c r="E185" s="86"/>
      <c r="N185" s="83"/>
      <c r="R185" s="84"/>
    </row>
    <row r="186" spans="2:18">
      <c r="B186" s="85"/>
      <c r="C186" s="85"/>
      <c r="E186" s="86"/>
      <c r="N186" s="83"/>
      <c r="R186" s="84"/>
    </row>
    <row r="187" spans="2:18">
      <c r="B187" s="85"/>
      <c r="C187" s="85"/>
      <c r="E187" s="86"/>
      <c r="N187" s="83"/>
      <c r="R187" s="84"/>
    </row>
    <row r="188" spans="2:18">
      <c r="B188" s="85"/>
      <c r="C188" s="85"/>
      <c r="E188" s="86"/>
      <c r="N188" s="83"/>
      <c r="R188" s="84"/>
    </row>
    <row r="189" spans="2:18">
      <c r="B189" s="85"/>
      <c r="C189" s="85"/>
      <c r="E189" s="86"/>
      <c r="N189" s="83"/>
      <c r="R189" s="84"/>
    </row>
    <row r="190" spans="2:18">
      <c r="B190" s="85"/>
      <c r="C190" s="85"/>
      <c r="E190" s="86"/>
      <c r="N190" s="83"/>
      <c r="R190" s="84"/>
    </row>
    <row r="191" spans="2:18">
      <c r="B191" s="85"/>
      <c r="C191" s="85"/>
      <c r="E191" s="86"/>
      <c r="N191" s="83"/>
      <c r="R191" s="84"/>
    </row>
    <row r="192" spans="2:18">
      <c r="B192" s="85"/>
      <c r="C192" s="85"/>
      <c r="E192" s="86"/>
      <c r="N192" s="83"/>
      <c r="R192" s="84"/>
    </row>
    <row r="193" spans="2:18">
      <c r="B193" s="85"/>
      <c r="C193" s="85"/>
      <c r="E193" s="86"/>
      <c r="N193" s="83"/>
      <c r="R193" s="84"/>
    </row>
    <row r="194" spans="2:18">
      <c r="B194" s="85"/>
      <c r="C194" s="85"/>
      <c r="E194" s="86"/>
      <c r="N194" s="83"/>
      <c r="R194" s="84"/>
    </row>
    <row r="195" spans="2:18">
      <c r="B195" s="85"/>
      <c r="C195" s="85"/>
      <c r="E195" s="86"/>
      <c r="N195" s="83"/>
      <c r="R195" s="84"/>
    </row>
    <row r="196" spans="2:18">
      <c r="B196" s="85"/>
      <c r="C196" s="85"/>
      <c r="E196" s="86"/>
      <c r="N196" s="83"/>
      <c r="R196" s="84"/>
    </row>
    <row r="197" spans="2:18">
      <c r="B197" s="85"/>
      <c r="C197" s="85"/>
      <c r="E197" s="86"/>
      <c r="N197" s="83"/>
      <c r="R197" s="84"/>
    </row>
    <row r="198" spans="2:18">
      <c r="B198" s="85"/>
      <c r="C198" s="85"/>
      <c r="E198" s="86"/>
      <c r="N198" s="83"/>
      <c r="R198" s="84"/>
    </row>
    <row r="199" spans="2:18">
      <c r="B199" s="85"/>
      <c r="C199" s="85"/>
      <c r="E199" s="86"/>
      <c r="N199" s="83"/>
      <c r="R199" s="84"/>
    </row>
    <row r="200" spans="2:18">
      <c r="B200" s="85"/>
      <c r="C200" s="85"/>
      <c r="E200" s="86"/>
      <c r="N200" s="83"/>
      <c r="R200" s="84"/>
    </row>
    <row r="201" spans="2:18">
      <c r="B201" s="85"/>
      <c r="C201" s="85"/>
      <c r="E201" s="86"/>
      <c r="N201" s="83"/>
      <c r="R201" s="84"/>
    </row>
    <row r="202" spans="2:18">
      <c r="B202" s="85"/>
      <c r="C202" s="85"/>
      <c r="E202" s="86"/>
      <c r="N202" s="83"/>
      <c r="R202" s="84"/>
    </row>
    <row r="203" spans="2:18">
      <c r="B203" s="85"/>
      <c r="C203" s="85"/>
      <c r="E203" s="86"/>
      <c r="N203" s="83"/>
      <c r="R203" s="84"/>
    </row>
    <row r="204" spans="2:18">
      <c r="B204" s="85"/>
      <c r="C204" s="85"/>
      <c r="E204" s="86"/>
      <c r="N204" s="83"/>
      <c r="R204" s="84"/>
    </row>
    <row r="205" spans="2:18">
      <c r="B205" s="85"/>
      <c r="C205" s="85"/>
      <c r="E205" s="86"/>
      <c r="N205" s="83"/>
      <c r="R205" s="84"/>
    </row>
    <row r="206" spans="2:18">
      <c r="B206" s="85"/>
      <c r="C206" s="85"/>
      <c r="E206" s="86"/>
      <c r="N206" s="83"/>
      <c r="R206" s="84"/>
    </row>
    <row r="207" spans="2:18">
      <c r="B207" s="85"/>
      <c r="C207" s="85"/>
      <c r="E207" s="86"/>
      <c r="N207" s="83"/>
      <c r="R207" s="84"/>
    </row>
    <row r="208" spans="2:18">
      <c r="B208" s="85"/>
      <c r="C208" s="85"/>
      <c r="E208" s="86"/>
      <c r="N208" s="83"/>
      <c r="R208" s="84"/>
    </row>
    <row r="209" spans="2:18">
      <c r="B209" s="85"/>
      <c r="C209" s="85"/>
      <c r="E209" s="86"/>
      <c r="N209" s="83"/>
      <c r="R209" s="84"/>
    </row>
    <row r="210" spans="2:18">
      <c r="B210" s="85"/>
      <c r="C210" s="85"/>
      <c r="E210" s="86"/>
      <c r="N210" s="83"/>
      <c r="R210" s="84"/>
    </row>
    <row r="211" spans="2:18">
      <c r="B211" s="85"/>
      <c r="C211" s="85"/>
      <c r="E211" s="86"/>
      <c r="N211" s="83"/>
      <c r="R211" s="84"/>
    </row>
    <row r="212" spans="2:18">
      <c r="B212" s="85"/>
      <c r="C212" s="85"/>
      <c r="E212" s="86"/>
      <c r="N212" s="83"/>
      <c r="R212" s="84"/>
    </row>
    <row r="213" spans="2:18">
      <c r="B213" s="85"/>
      <c r="C213" s="85"/>
      <c r="E213" s="86"/>
      <c r="N213" s="83"/>
      <c r="R213" s="84"/>
    </row>
    <row r="214" spans="2:18">
      <c r="B214" s="85"/>
      <c r="C214" s="85"/>
      <c r="E214" s="86"/>
      <c r="N214" s="83"/>
      <c r="R214" s="84"/>
    </row>
    <row r="215" spans="2:18">
      <c r="B215" s="85"/>
      <c r="C215" s="85"/>
      <c r="E215" s="86"/>
      <c r="N215" s="83"/>
      <c r="R215" s="84"/>
    </row>
    <row r="216" spans="2:18">
      <c r="B216" s="85"/>
      <c r="C216" s="85"/>
      <c r="E216" s="86"/>
      <c r="N216" s="83"/>
      <c r="R216" s="84"/>
    </row>
    <row r="217" spans="2:18">
      <c r="B217" s="85"/>
      <c r="C217" s="85"/>
      <c r="E217" s="86"/>
      <c r="N217" s="83"/>
      <c r="R217" s="84"/>
    </row>
    <row r="218" spans="2:18">
      <c r="B218" s="85"/>
      <c r="C218" s="85"/>
      <c r="E218" s="86"/>
      <c r="N218" s="83"/>
      <c r="R218" s="84"/>
    </row>
    <row r="219" spans="2:18">
      <c r="B219" s="85"/>
      <c r="C219" s="85"/>
      <c r="E219" s="86"/>
      <c r="N219" s="83"/>
      <c r="R219" s="84"/>
    </row>
    <row r="220" spans="2:18">
      <c r="B220" s="85"/>
      <c r="C220" s="85"/>
      <c r="E220" s="86"/>
      <c r="N220" s="83"/>
      <c r="R220" s="84"/>
    </row>
    <row r="221" spans="2:18">
      <c r="B221" s="85"/>
      <c r="C221" s="85"/>
      <c r="E221" s="86"/>
      <c r="N221" s="83"/>
      <c r="R221" s="84"/>
    </row>
    <row r="222" spans="2:18">
      <c r="B222" s="85"/>
      <c r="C222" s="85"/>
      <c r="E222" s="86"/>
      <c r="N222" s="83"/>
      <c r="R222" s="84"/>
    </row>
    <row r="223" spans="2:18">
      <c r="B223" s="85"/>
      <c r="C223" s="85"/>
      <c r="E223" s="86"/>
      <c r="N223" s="83"/>
      <c r="R223" s="84"/>
    </row>
    <row r="224" spans="2:18">
      <c r="B224" s="85"/>
      <c r="C224" s="85"/>
      <c r="E224" s="86"/>
      <c r="N224" s="83"/>
      <c r="R224" s="84"/>
    </row>
    <row r="225" spans="2:18">
      <c r="B225" s="85"/>
      <c r="C225" s="85"/>
      <c r="E225" s="86"/>
      <c r="N225" s="83"/>
      <c r="R225" s="84"/>
    </row>
    <row r="226" spans="2:18">
      <c r="B226" s="85"/>
      <c r="C226" s="85"/>
      <c r="E226" s="86"/>
      <c r="N226" s="83"/>
      <c r="R226" s="84"/>
    </row>
    <row r="227" spans="2:18">
      <c r="B227" s="85"/>
      <c r="C227" s="85"/>
      <c r="E227" s="86"/>
      <c r="N227" s="83"/>
      <c r="R227" s="84"/>
    </row>
    <row r="228" spans="2:18">
      <c r="B228" s="85"/>
      <c r="C228" s="85"/>
      <c r="E228" s="86"/>
      <c r="N228" s="83"/>
      <c r="R228" s="84"/>
    </row>
    <row r="229" spans="2:18">
      <c r="B229" s="85"/>
      <c r="C229" s="85"/>
      <c r="E229" s="86"/>
      <c r="N229" s="83"/>
      <c r="R229" s="84"/>
    </row>
    <row r="230" spans="2:18">
      <c r="B230" s="85"/>
      <c r="C230" s="85"/>
      <c r="E230" s="86"/>
      <c r="N230" s="83"/>
      <c r="R230" s="84"/>
    </row>
    <row r="231" spans="2:18">
      <c r="B231" s="85"/>
      <c r="C231" s="85"/>
      <c r="E231" s="86"/>
      <c r="N231" s="83"/>
      <c r="R231" s="84"/>
    </row>
    <row r="232" spans="2:18">
      <c r="B232" s="85"/>
      <c r="C232" s="85"/>
      <c r="E232" s="86"/>
      <c r="N232" s="83"/>
      <c r="R232" s="84"/>
    </row>
    <row r="233" spans="2:18">
      <c r="B233" s="85"/>
      <c r="C233" s="85"/>
      <c r="E233" s="86"/>
      <c r="N233" s="83"/>
      <c r="R233" s="84"/>
    </row>
    <row r="234" spans="2:18">
      <c r="B234" s="85"/>
      <c r="C234" s="85"/>
      <c r="E234" s="86"/>
      <c r="N234" s="83"/>
      <c r="R234" s="84"/>
    </row>
    <row r="235" spans="2:18">
      <c r="B235" s="85"/>
      <c r="C235" s="85"/>
      <c r="E235" s="86"/>
      <c r="N235" s="83"/>
      <c r="R235" s="84"/>
    </row>
    <row r="236" spans="2:18">
      <c r="B236" s="85"/>
      <c r="C236" s="85"/>
      <c r="E236" s="86"/>
      <c r="N236" s="83"/>
      <c r="R236" s="84"/>
    </row>
    <row r="237" spans="2:18">
      <c r="B237" s="85"/>
      <c r="C237" s="85"/>
      <c r="E237" s="86"/>
      <c r="N237" s="83"/>
      <c r="R237" s="84"/>
    </row>
    <row r="238" spans="2:18">
      <c r="B238" s="85"/>
      <c r="C238" s="85"/>
      <c r="E238" s="86"/>
      <c r="N238" s="83"/>
      <c r="R238" s="84"/>
    </row>
    <row r="239" spans="2:18">
      <c r="B239" s="85"/>
      <c r="C239" s="85"/>
      <c r="E239" s="86"/>
      <c r="N239" s="83"/>
      <c r="R239" s="84"/>
    </row>
    <row r="240" spans="2:18">
      <c r="B240" s="85"/>
      <c r="C240" s="85"/>
      <c r="E240" s="86"/>
      <c r="N240" s="83"/>
      <c r="R240" s="84"/>
    </row>
    <row r="241" spans="2:18">
      <c r="B241" s="85"/>
      <c r="C241" s="85"/>
      <c r="E241" s="86"/>
      <c r="N241" s="83"/>
      <c r="R241" s="84"/>
    </row>
    <row r="242" spans="2:18">
      <c r="B242" s="85"/>
      <c r="C242" s="85"/>
      <c r="E242" s="86"/>
      <c r="N242" s="83"/>
      <c r="R242" s="84"/>
    </row>
    <row r="243" spans="2:18">
      <c r="B243" s="85"/>
      <c r="C243" s="85"/>
      <c r="E243" s="86"/>
      <c r="N243" s="83"/>
      <c r="R243" s="84"/>
    </row>
    <row r="244" spans="2:18">
      <c r="B244" s="85"/>
      <c r="C244" s="85"/>
      <c r="E244" s="86"/>
      <c r="N244" s="83"/>
      <c r="R244" s="84"/>
    </row>
    <row r="245" spans="2:18">
      <c r="B245" s="85"/>
      <c r="C245" s="85"/>
      <c r="E245" s="86"/>
      <c r="N245" s="83"/>
      <c r="R245" s="84"/>
    </row>
    <row r="246" spans="2:18">
      <c r="B246" s="85"/>
      <c r="C246" s="85"/>
      <c r="E246" s="86"/>
      <c r="N246" s="83"/>
      <c r="R246" s="84"/>
    </row>
    <row r="247" spans="2:18">
      <c r="B247" s="85"/>
      <c r="C247" s="85"/>
      <c r="E247" s="86"/>
      <c r="N247" s="83"/>
      <c r="R247" s="84"/>
    </row>
    <row r="248" spans="2:18">
      <c r="B248" s="85"/>
      <c r="C248" s="85"/>
      <c r="E248" s="86"/>
      <c r="N248" s="83"/>
      <c r="R248" s="84"/>
    </row>
    <row r="249" spans="2:18">
      <c r="B249" s="85"/>
      <c r="C249" s="85"/>
      <c r="E249" s="86"/>
      <c r="N249" s="83"/>
      <c r="R249" s="84"/>
    </row>
    <row r="250" spans="2:18">
      <c r="B250" s="85"/>
      <c r="C250" s="85"/>
      <c r="E250" s="86"/>
      <c r="N250" s="83"/>
      <c r="R250" s="84"/>
    </row>
    <row r="251" spans="2:18">
      <c r="B251" s="85"/>
      <c r="C251" s="85"/>
      <c r="E251" s="86"/>
      <c r="N251" s="83"/>
      <c r="R251" s="84"/>
    </row>
    <row r="252" spans="2:18">
      <c r="B252" s="85"/>
      <c r="C252" s="85"/>
      <c r="E252" s="86"/>
      <c r="N252" s="83"/>
      <c r="R252" s="84"/>
    </row>
    <row r="253" spans="2:18">
      <c r="B253" s="85"/>
      <c r="C253" s="85"/>
      <c r="E253" s="86"/>
      <c r="N253" s="83"/>
      <c r="R253" s="84"/>
    </row>
    <row r="254" spans="2:18">
      <c r="B254" s="85"/>
      <c r="C254" s="85"/>
      <c r="E254" s="86"/>
      <c r="N254" s="83"/>
      <c r="R254" s="84"/>
    </row>
    <row r="255" spans="2:18">
      <c r="B255" s="85"/>
      <c r="C255" s="85"/>
      <c r="E255" s="86"/>
      <c r="N255" s="83"/>
      <c r="R255" s="84"/>
    </row>
    <row r="256" spans="2:18">
      <c r="B256" s="85"/>
      <c r="C256" s="85"/>
      <c r="E256" s="86"/>
      <c r="N256" s="83"/>
      <c r="R256" s="84"/>
    </row>
    <row r="257" spans="2:18">
      <c r="B257" s="85"/>
      <c r="C257" s="85"/>
      <c r="E257" s="86"/>
      <c r="N257" s="83"/>
      <c r="R257" s="84"/>
    </row>
    <row r="258" spans="2:18">
      <c r="B258" s="85"/>
      <c r="C258" s="85"/>
      <c r="E258" s="86"/>
      <c r="N258" s="83"/>
      <c r="R258" s="84"/>
    </row>
    <row r="259" spans="2:18">
      <c r="B259" s="85"/>
      <c r="C259" s="85"/>
      <c r="E259" s="86"/>
      <c r="N259" s="83"/>
      <c r="R259" s="84"/>
    </row>
    <row r="260" spans="2:18">
      <c r="B260" s="85"/>
      <c r="C260" s="85"/>
      <c r="E260" s="86"/>
      <c r="N260" s="83"/>
      <c r="R260" s="84"/>
    </row>
    <row r="261" spans="2:18">
      <c r="B261" s="85"/>
      <c r="C261" s="85"/>
      <c r="E261" s="86"/>
      <c r="N261" s="83"/>
      <c r="R261" s="84"/>
    </row>
    <row r="262" spans="2:18">
      <c r="B262" s="85"/>
      <c r="C262" s="85"/>
      <c r="E262" s="86"/>
      <c r="N262" s="83"/>
      <c r="R262" s="84"/>
    </row>
    <row r="263" spans="2:18">
      <c r="B263" s="85"/>
      <c r="C263" s="85"/>
      <c r="E263" s="86"/>
      <c r="N263" s="83"/>
      <c r="R263" s="84"/>
    </row>
    <row r="264" spans="2:18">
      <c r="B264" s="85"/>
      <c r="C264" s="85"/>
      <c r="E264" s="86"/>
      <c r="N264" s="83"/>
      <c r="R264" s="84"/>
    </row>
    <row r="265" spans="2:18">
      <c r="B265" s="85"/>
      <c r="C265" s="85"/>
      <c r="E265" s="86"/>
      <c r="N265" s="83"/>
      <c r="R265" s="84"/>
    </row>
    <row r="266" spans="2:18">
      <c r="B266" s="85"/>
      <c r="C266" s="85"/>
      <c r="E266" s="86"/>
      <c r="N266" s="83"/>
      <c r="R266" s="84"/>
    </row>
    <row r="267" spans="2:18">
      <c r="B267" s="85"/>
      <c r="C267" s="85"/>
      <c r="E267" s="86"/>
      <c r="N267" s="83"/>
      <c r="R267" s="84"/>
    </row>
    <row r="268" spans="2:18">
      <c r="B268" s="85"/>
      <c r="C268" s="85"/>
      <c r="E268" s="86"/>
      <c r="N268" s="83"/>
      <c r="R268" s="84"/>
    </row>
    <row r="269" spans="2:18">
      <c r="B269" s="85"/>
      <c r="C269" s="85"/>
      <c r="E269" s="86"/>
      <c r="N269" s="83"/>
      <c r="R269" s="84"/>
    </row>
    <row r="270" spans="2:18">
      <c r="B270" s="85"/>
      <c r="C270" s="85"/>
      <c r="E270" s="86"/>
      <c r="N270" s="83"/>
      <c r="R270" s="84"/>
    </row>
    <row r="271" spans="2:18">
      <c r="B271" s="85"/>
      <c r="C271" s="85"/>
      <c r="E271" s="86"/>
      <c r="N271" s="83"/>
      <c r="R271" s="84"/>
    </row>
    <row r="272" spans="2:18">
      <c r="B272" s="85"/>
      <c r="C272" s="85"/>
      <c r="E272" s="86"/>
      <c r="N272" s="83"/>
      <c r="R272" s="84"/>
    </row>
    <row r="273" spans="2:18">
      <c r="B273" s="85"/>
      <c r="C273" s="85"/>
      <c r="E273" s="86"/>
      <c r="N273" s="83"/>
      <c r="R273" s="84"/>
    </row>
    <row r="274" spans="2:18">
      <c r="B274" s="85"/>
      <c r="C274" s="85"/>
      <c r="E274" s="86"/>
      <c r="N274" s="83"/>
      <c r="R274" s="84"/>
    </row>
    <row r="275" spans="2:18">
      <c r="B275" s="85"/>
      <c r="C275" s="85"/>
      <c r="E275" s="86"/>
      <c r="N275" s="83"/>
      <c r="R275" s="84"/>
    </row>
    <row r="276" spans="2:18">
      <c r="B276" s="85"/>
      <c r="C276" s="85"/>
      <c r="E276" s="86"/>
      <c r="N276" s="83"/>
      <c r="R276" s="84"/>
    </row>
    <row r="277" spans="2:18">
      <c r="B277" s="85"/>
      <c r="C277" s="85"/>
      <c r="E277" s="86"/>
      <c r="N277" s="83"/>
      <c r="R277" s="84"/>
    </row>
    <row r="278" spans="2:18">
      <c r="B278" s="85"/>
      <c r="C278" s="85"/>
      <c r="E278" s="86"/>
      <c r="N278" s="83"/>
      <c r="R278" s="84"/>
    </row>
    <row r="279" spans="2:18">
      <c r="B279" s="85"/>
      <c r="C279" s="85"/>
      <c r="E279" s="86"/>
      <c r="N279" s="83"/>
      <c r="R279" s="84"/>
    </row>
    <row r="280" spans="2:18">
      <c r="B280" s="85"/>
      <c r="C280" s="85"/>
      <c r="E280" s="86"/>
      <c r="N280" s="83"/>
      <c r="R280" s="84"/>
    </row>
    <row r="281" spans="2:18">
      <c r="B281" s="85"/>
      <c r="C281" s="85"/>
      <c r="E281" s="86"/>
      <c r="N281" s="83"/>
      <c r="R281" s="84"/>
    </row>
    <row r="282" spans="2:18">
      <c r="B282" s="85"/>
      <c r="C282" s="85"/>
      <c r="E282" s="86"/>
      <c r="N282" s="83"/>
      <c r="R282" s="84"/>
    </row>
    <row r="283" spans="2:18">
      <c r="B283" s="85"/>
      <c r="C283" s="85"/>
      <c r="E283" s="86"/>
      <c r="N283" s="83"/>
      <c r="R283" s="84"/>
    </row>
    <row r="284" spans="2:18">
      <c r="B284" s="85"/>
      <c r="C284" s="85"/>
      <c r="E284" s="86"/>
      <c r="N284" s="83"/>
      <c r="R284" s="84"/>
    </row>
    <row r="285" spans="2:18">
      <c r="B285" s="85"/>
      <c r="C285" s="85"/>
      <c r="E285" s="86"/>
      <c r="N285" s="83"/>
      <c r="R285" s="84"/>
    </row>
    <row r="286" spans="2:18">
      <c r="B286" s="85"/>
      <c r="C286" s="85"/>
      <c r="E286" s="86"/>
      <c r="N286" s="83"/>
      <c r="R286" s="84"/>
    </row>
    <row r="287" spans="2:18">
      <c r="B287" s="85"/>
      <c r="C287" s="85"/>
      <c r="E287" s="86"/>
      <c r="N287" s="83"/>
      <c r="R287" s="84"/>
    </row>
    <row r="288" spans="2:18">
      <c r="B288" s="85"/>
      <c r="C288" s="85"/>
      <c r="E288" s="86"/>
      <c r="N288" s="83"/>
      <c r="R288" s="84"/>
    </row>
    <row r="289" spans="2:18">
      <c r="B289" s="85"/>
      <c r="C289" s="85"/>
      <c r="E289" s="86"/>
      <c r="N289" s="83"/>
      <c r="R289" s="84"/>
    </row>
    <row r="290" spans="2:18">
      <c r="B290" s="85"/>
      <c r="C290" s="85"/>
      <c r="E290" s="86"/>
      <c r="N290" s="83"/>
      <c r="R290" s="84"/>
    </row>
    <row r="291" spans="2:18">
      <c r="B291" s="85"/>
      <c r="C291" s="85"/>
      <c r="E291" s="86"/>
      <c r="N291" s="83"/>
      <c r="R291" s="84"/>
    </row>
    <row r="292" spans="2:18">
      <c r="B292" s="85"/>
      <c r="C292" s="85"/>
      <c r="E292" s="86"/>
      <c r="N292" s="83"/>
      <c r="R292" s="84"/>
    </row>
    <row r="293" spans="2:18">
      <c r="B293" s="85"/>
      <c r="C293" s="85"/>
      <c r="E293" s="86"/>
      <c r="N293" s="83"/>
      <c r="R293" s="84"/>
    </row>
    <row r="294" spans="2:18">
      <c r="B294" s="85"/>
      <c r="C294" s="85"/>
      <c r="E294" s="86"/>
      <c r="N294" s="83"/>
      <c r="R294" s="84"/>
    </row>
    <row r="295" spans="2:18">
      <c r="B295" s="85"/>
      <c r="C295" s="85"/>
      <c r="E295" s="86"/>
      <c r="N295" s="83"/>
      <c r="R295" s="84"/>
    </row>
    <row r="296" spans="2:18">
      <c r="B296" s="85"/>
      <c r="C296" s="85"/>
      <c r="E296" s="86"/>
      <c r="N296" s="83"/>
      <c r="R296" s="84"/>
    </row>
    <row r="297" spans="2:18">
      <c r="B297" s="85"/>
      <c r="C297" s="85"/>
      <c r="E297" s="86"/>
      <c r="N297" s="83"/>
      <c r="R297" s="84"/>
    </row>
    <row r="298" spans="2:18">
      <c r="B298" s="85"/>
      <c r="C298" s="85"/>
      <c r="E298" s="86"/>
      <c r="N298" s="83"/>
      <c r="R298" s="84"/>
    </row>
    <row r="299" spans="2:18">
      <c r="B299" s="85"/>
      <c r="C299" s="85"/>
      <c r="E299" s="86"/>
      <c r="N299" s="83"/>
      <c r="R299" s="84"/>
    </row>
    <row r="300" spans="2:18">
      <c r="B300" s="85"/>
      <c r="C300" s="85"/>
      <c r="E300" s="86"/>
      <c r="N300" s="83"/>
      <c r="R300" s="84"/>
    </row>
    <row r="301" spans="2:18">
      <c r="B301" s="85"/>
      <c r="C301" s="85"/>
      <c r="E301" s="86"/>
      <c r="N301" s="83"/>
      <c r="R301" s="84"/>
    </row>
    <row r="302" spans="2:18">
      <c r="B302" s="85"/>
      <c r="C302" s="85"/>
      <c r="E302" s="86"/>
      <c r="N302" s="83"/>
      <c r="R302" s="84"/>
    </row>
    <row r="303" spans="2:18">
      <c r="B303" s="85"/>
      <c r="C303" s="85"/>
      <c r="E303" s="86"/>
      <c r="N303" s="83"/>
      <c r="R303" s="84"/>
    </row>
    <row r="304" spans="2:18">
      <c r="B304" s="85"/>
      <c r="C304" s="85"/>
      <c r="E304" s="86"/>
      <c r="N304" s="83"/>
      <c r="R304" s="84"/>
    </row>
    <row r="305" spans="2:18">
      <c r="B305" s="85"/>
      <c r="C305" s="85"/>
      <c r="E305" s="86"/>
      <c r="N305" s="83"/>
      <c r="R305" s="84"/>
    </row>
    <row r="306" spans="2:18">
      <c r="B306" s="85"/>
      <c r="C306" s="85"/>
      <c r="E306" s="86"/>
      <c r="N306" s="83"/>
      <c r="R306" s="84"/>
    </row>
    <row r="307" spans="2:18">
      <c r="B307" s="85"/>
      <c r="C307" s="85"/>
      <c r="E307" s="86"/>
      <c r="N307" s="83"/>
      <c r="R307" s="84"/>
    </row>
    <row r="308" spans="2:18">
      <c r="B308" s="85"/>
      <c r="C308" s="85"/>
      <c r="E308" s="86"/>
      <c r="N308" s="83"/>
      <c r="R308" s="84"/>
    </row>
    <row r="309" spans="2:18">
      <c r="B309" s="85"/>
      <c r="C309" s="85"/>
      <c r="E309" s="86"/>
      <c r="N309" s="83"/>
      <c r="R309" s="84"/>
    </row>
    <row r="310" spans="2:18">
      <c r="B310" s="85"/>
      <c r="C310" s="85"/>
      <c r="E310" s="86"/>
      <c r="N310" s="83"/>
      <c r="R310" s="84"/>
    </row>
    <row r="311" spans="2:18">
      <c r="B311" s="85"/>
      <c r="C311" s="85"/>
      <c r="E311" s="86"/>
      <c r="N311" s="83"/>
      <c r="R311" s="84"/>
    </row>
    <row r="312" spans="2:18">
      <c r="B312" s="85"/>
      <c r="C312" s="85"/>
      <c r="E312" s="86"/>
      <c r="N312" s="83"/>
      <c r="R312" s="84"/>
    </row>
    <row r="313" spans="2:18">
      <c r="B313" s="85"/>
      <c r="C313" s="85"/>
      <c r="E313" s="86"/>
      <c r="N313" s="83"/>
      <c r="R313" s="84"/>
    </row>
    <row r="314" spans="2:18">
      <c r="B314" s="85"/>
      <c r="C314" s="85"/>
      <c r="E314" s="86"/>
      <c r="N314" s="83"/>
      <c r="R314" s="84"/>
    </row>
    <row r="315" spans="2:18">
      <c r="B315" s="85"/>
      <c r="C315" s="85"/>
      <c r="E315" s="86"/>
      <c r="N315" s="83"/>
      <c r="R315" s="84"/>
    </row>
    <row r="316" spans="2:18">
      <c r="B316" s="85"/>
      <c r="C316" s="85"/>
      <c r="E316" s="86"/>
      <c r="N316" s="83"/>
      <c r="R316" s="84"/>
    </row>
    <row r="317" spans="2:18">
      <c r="B317" s="85"/>
      <c r="C317" s="85"/>
      <c r="E317" s="86"/>
      <c r="N317" s="83"/>
      <c r="R317" s="84"/>
    </row>
    <row r="318" spans="2:18">
      <c r="B318" s="85"/>
      <c r="C318" s="85"/>
      <c r="E318" s="86"/>
      <c r="N318" s="83"/>
      <c r="R318" s="84"/>
    </row>
    <row r="319" spans="2:18">
      <c r="B319" s="85"/>
      <c r="C319" s="85"/>
      <c r="E319" s="86"/>
      <c r="N319" s="83"/>
      <c r="R319" s="84"/>
    </row>
    <row r="320" spans="2:18">
      <c r="B320" s="85"/>
      <c r="C320" s="85"/>
      <c r="E320" s="86"/>
      <c r="N320" s="83"/>
      <c r="R320" s="84"/>
    </row>
    <row r="321" spans="2:18">
      <c r="B321" s="85"/>
      <c r="C321" s="85"/>
      <c r="E321" s="86"/>
      <c r="N321" s="83"/>
      <c r="R321" s="84"/>
    </row>
    <row r="322" spans="2:18">
      <c r="B322" s="85"/>
      <c r="C322" s="85"/>
      <c r="E322" s="86"/>
      <c r="N322" s="83"/>
      <c r="R322" s="84"/>
    </row>
    <row r="323" spans="2:18">
      <c r="B323" s="85"/>
      <c r="C323" s="85"/>
      <c r="E323" s="86"/>
      <c r="N323" s="83"/>
      <c r="R323" s="84"/>
    </row>
    <row r="324" spans="2:18">
      <c r="B324" s="85"/>
      <c r="C324" s="85"/>
      <c r="E324" s="86"/>
      <c r="N324" s="83"/>
      <c r="R324" s="84"/>
    </row>
    <row r="325" spans="2:18">
      <c r="B325" s="85"/>
      <c r="C325" s="85"/>
      <c r="E325" s="86"/>
      <c r="N325" s="83"/>
      <c r="R325" s="84"/>
    </row>
    <row r="326" spans="2:18">
      <c r="B326" s="85"/>
      <c r="C326" s="85"/>
      <c r="E326" s="86"/>
      <c r="N326" s="83"/>
      <c r="R326" s="84"/>
    </row>
    <row r="327" spans="2:18">
      <c r="B327" s="85"/>
      <c r="C327" s="85"/>
      <c r="E327" s="86"/>
      <c r="N327" s="83"/>
      <c r="R327" s="84"/>
    </row>
    <row r="328" spans="2:18">
      <c r="B328" s="85"/>
      <c r="C328" s="85"/>
      <c r="E328" s="86"/>
      <c r="N328" s="83"/>
      <c r="R328" s="84"/>
    </row>
    <row r="329" spans="2:18">
      <c r="B329" s="85"/>
      <c r="C329" s="85"/>
      <c r="E329" s="86"/>
      <c r="N329" s="83"/>
      <c r="R329" s="84"/>
    </row>
    <row r="330" spans="2:18">
      <c r="B330" s="85"/>
      <c r="C330" s="85"/>
      <c r="E330" s="86"/>
      <c r="N330" s="83"/>
      <c r="R330" s="84"/>
    </row>
    <row r="331" spans="2:18">
      <c r="B331" s="85"/>
      <c r="C331" s="85"/>
      <c r="E331" s="86"/>
      <c r="N331" s="83"/>
      <c r="R331" s="84"/>
    </row>
    <row r="332" spans="2:18">
      <c r="B332" s="85"/>
      <c r="C332" s="85"/>
      <c r="E332" s="86"/>
      <c r="N332" s="83"/>
      <c r="R332" s="84"/>
    </row>
    <row r="333" spans="2:18">
      <c r="B333" s="85"/>
      <c r="C333" s="85"/>
      <c r="E333" s="86"/>
      <c r="N333" s="83"/>
      <c r="R333" s="84"/>
    </row>
    <row r="334" spans="2:18">
      <c r="B334" s="85"/>
      <c r="C334" s="85"/>
      <c r="E334" s="86"/>
      <c r="N334" s="83"/>
      <c r="R334" s="84"/>
    </row>
    <row r="335" spans="2:18">
      <c r="B335" s="85"/>
      <c r="C335" s="85"/>
      <c r="E335" s="86"/>
      <c r="N335" s="83"/>
      <c r="R335" s="84"/>
    </row>
    <row r="336" spans="2:18">
      <c r="B336" s="85"/>
      <c r="C336" s="85"/>
      <c r="E336" s="86"/>
      <c r="N336" s="83"/>
      <c r="R336" s="84"/>
    </row>
    <row r="337" spans="2:18">
      <c r="B337" s="85"/>
      <c r="C337" s="85"/>
      <c r="E337" s="86"/>
      <c r="N337" s="83"/>
      <c r="R337" s="84"/>
    </row>
    <row r="338" spans="2:18">
      <c r="B338" s="85"/>
      <c r="C338" s="85"/>
      <c r="E338" s="86"/>
      <c r="N338" s="83"/>
      <c r="R338" s="84"/>
    </row>
    <row r="339" spans="2:18">
      <c r="B339" s="85"/>
      <c r="C339" s="85"/>
      <c r="E339" s="86"/>
      <c r="N339" s="83"/>
      <c r="R339" s="84"/>
    </row>
    <row r="340" spans="2:18">
      <c r="B340" s="85"/>
      <c r="C340" s="85"/>
      <c r="E340" s="86"/>
      <c r="N340" s="83"/>
      <c r="R340" s="84"/>
    </row>
    <row r="341" spans="2:18">
      <c r="B341" s="85"/>
      <c r="C341" s="85"/>
      <c r="E341" s="86"/>
      <c r="N341" s="83"/>
      <c r="R341" s="84"/>
    </row>
    <row r="342" spans="2:18">
      <c r="B342" s="85"/>
      <c r="C342" s="85"/>
      <c r="E342" s="86"/>
      <c r="N342" s="83"/>
      <c r="R342" s="84"/>
    </row>
    <row r="343" spans="2:18">
      <c r="B343" s="85"/>
      <c r="C343" s="85"/>
      <c r="E343" s="86"/>
      <c r="N343" s="83"/>
      <c r="R343" s="84"/>
    </row>
    <row r="344" spans="2:18">
      <c r="B344" s="85"/>
      <c r="C344" s="85"/>
      <c r="E344" s="86"/>
      <c r="N344" s="83"/>
      <c r="R344" s="84"/>
    </row>
    <row r="345" spans="2:18">
      <c r="B345" s="85"/>
      <c r="C345" s="85"/>
      <c r="E345" s="86"/>
      <c r="N345" s="83"/>
      <c r="R345" s="84"/>
    </row>
    <row r="346" spans="2:18">
      <c r="B346" s="85"/>
      <c r="C346" s="85"/>
      <c r="E346" s="86"/>
      <c r="N346" s="83"/>
      <c r="R346" s="84"/>
    </row>
    <row r="347" spans="2:18">
      <c r="B347" s="85"/>
      <c r="C347" s="85"/>
      <c r="E347" s="86"/>
      <c r="N347" s="83"/>
      <c r="R347" s="84"/>
    </row>
    <row r="348" spans="2:18">
      <c r="B348" s="85"/>
      <c r="C348" s="85"/>
      <c r="E348" s="86"/>
      <c r="N348" s="83"/>
      <c r="R348" s="84"/>
    </row>
    <row r="349" spans="2:18">
      <c r="B349" s="85"/>
      <c r="C349" s="85"/>
      <c r="E349" s="86"/>
      <c r="N349" s="83"/>
      <c r="R349" s="84"/>
    </row>
    <row r="350" spans="2:18">
      <c r="B350" s="85"/>
      <c r="C350" s="85"/>
      <c r="E350" s="86"/>
      <c r="N350" s="83"/>
      <c r="R350" s="84"/>
    </row>
    <row r="351" spans="2:18">
      <c r="B351" s="85"/>
      <c r="C351" s="85"/>
      <c r="E351" s="86"/>
      <c r="N351" s="83"/>
      <c r="R351" s="84"/>
    </row>
    <row r="352" spans="2:18">
      <c r="B352" s="85"/>
      <c r="C352" s="85"/>
      <c r="E352" s="86"/>
      <c r="N352" s="83"/>
      <c r="R352" s="84"/>
    </row>
    <row r="353" spans="2:18">
      <c r="B353" s="85"/>
      <c r="C353" s="85"/>
      <c r="E353" s="86"/>
      <c r="N353" s="83"/>
      <c r="R353" s="84"/>
    </row>
    <row r="354" spans="2:18">
      <c r="B354" s="85"/>
      <c r="C354" s="85"/>
      <c r="E354" s="86"/>
      <c r="N354" s="83"/>
      <c r="R354" s="84"/>
    </row>
    <row r="355" spans="2:18">
      <c r="B355" s="85"/>
      <c r="C355" s="85"/>
      <c r="E355" s="86"/>
      <c r="N355" s="83"/>
      <c r="R355" s="84"/>
    </row>
    <row r="356" spans="2:18">
      <c r="B356" s="85"/>
      <c r="C356" s="85"/>
      <c r="E356" s="86"/>
      <c r="N356" s="83"/>
      <c r="R356" s="84"/>
    </row>
    <row r="357" spans="2:18">
      <c r="B357" s="85"/>
      <c r="C357" s="85"/>
      <c r="E357" s="86"/>
      <c r="N357" s="83"/>
      <c r="R357" s="84"/>
    </row>
    <row r="358" spans="2:18">
      <c r="B358" s="85"/>
      <c r="C358" s="85"/>
      <c r="E358" s="86"/>
      <c r="N358" s="83"/>
      <c r="R358" s="84"/>
    </row>
    <row r="359" spans="2:18">
      <c r="B359" s="85"/>
      <c r="C359" s="85"/>
      <c r="E359" s="86"/>
      <c r="N359" s="83"/>
      <c r="R359" s="84"/>
    </row>
    <row r="360" spans="2:18">
      <c r="B360" s="85"/>
      <c r="C360" s="85"/>
      <c r="E360" s="86"/>
      <c r="N360" s="83"/>
      <c r="R360" s="84"/>
    </row>
    <row r="361" spans="2:18">
      <c r="B361" s="85"/>
      <c r="C361" s="85"/>
      <c r="E361" s="86"/>
      <c r="N361" s="83"/>
      <c r="R361" s="84"/>
    </row>
    <row r="362" spans="2:18">
      <c r="B362" s="85"/>
      <c r="C362" s="85"/>
      <c r="E362" s="86"/>
      <c r="N362" s="83"/>
      <c r="R362" s="84"/>
    </row>
    <row r="363" spans="2:18">
      <c r="B363" s="85"/>
      <c r="C363" s="85"/>
      <c r="E363" s="86"/>
      <c r="N363" s="83"/>
      <c r="R363" s="84"/>
    </row>
    <row r="364" spans="2:18">
      <c r="B364" s="85"/>
      <c r="C364" s="85"/>
      <c r="E364" s="86"/>
      <c r="N364" s="83"/>
      <c r="R364" s="84"/>
    </row>
    <row r="365" spans="2:18">
      <c r="B365" s="85"/>
      <c r="C365" s="85"/>
      <c r="E365" s="86"/>
      <c r="N365" s="83"/>
      <c r="R365" s="84"/>
    </row>
    <row r="366" spans="2:18">
      <c r="B366" s="85"/>
      <c r="C366" s="85"/>
      <c r="E366" s="86"/>
      <c r="N366" s="83"/>
      <c r="R366" s="84"/>
    </row>
    <row r="367" spans="2:18">
      <c r="B367" s="85"/>
      <c r="C367" s="85"/>
      <c r="E367" s="86"/>
      <c r="N367" s="83"/>
      <c r="R367" s="84"/>
    </row>
    <row r="368" spans="2:18">
      <c r="B368" s="85"/>
      <c r="C368" s="85"/>
      <c r="E368" s="86"/>
      <c r="N368" s="83"/>
      <c r="R368" s="84"/>
    </row>
    <row r="369" spans="2:18">
      <c r="B369" s="85"/>
      <c r="C369" s="85"/>
      <c r="E369" s="86"/>
      <c r="N369" s="83"/>
      <c r="R369" s="84"/>
    </row>
    <row r="370" spans="2:18">
      <c r="B370" s="85"/>
      <c r="C370" s="85"/>
      <c r="E370" s="86"/>
      <c r="N370" s="83"/>
      <c r="R370" s="84"/>
    </row>
    <row r="371" spans="2:18">
      <c r="B371" s="85"/>
      <c r="C371" s="85"/>
      <c r="E371" s="86"/>
      <c r="N371" s="83"/>
      <c r="R371" s="84"/>
    </row>
    <row r="372" spans="2:18">
      <c r="B372" s="85"/>
      <c r="C372" s="85"/>
      <c r="E372" s="86"/>
      <c r="N372" s="83"/>
      <c r="R372" s="84"/>
    </row>
    <row r="373" spans="2:18">
      <c r="B373" s="85"/>
      <c r="C373" s="85"/>
      <c r="E373" s="86"/>
      <c r="N373" s="83"/>
      <c r="R373" s="84"/>
    </row>
    <row r="374" spans="2:18">
      <c r="B374" s="85"/>
      <c r="C374" s="85"/>
      <c r="E374" s="86"/>
      <c r="N374" s="83"/>
      <c r="R374" s="84"/>
    </row>
    <row r="375" spans="2:18">
      <c r="B375" s="85"/>
      <c r="C375" s="85"/>
      <c r="E375" s="86"/>
      <c r="N375" s="83"/>
      <c r="R375" s="84"/>
    </row>
    <row r="376" spans="2:18">
      <c r="B376" s="85"/>
      <c r="C376" s="85"/>
      <c r="E376" s="86"/>
      <c r="N376" s="83"/>
      <c r="R376" s="84"/>
    </row>
    <row r="377" spans="2:18">
      <c r="B377" s="85"/>
      <c r="C377" s="85"/>
      <c r="E377" s="86"/>
      <c r="N377" s="83"/>
      <c r="R377" s="84"/>
    </row>
    <row r="378" spans="2:18">
      <c r="B378" s="85"/>
      <c r="C378" s="85"/>
      <c r="E378" s="86"/>
      <c r="N378" s="83"/>
      <c r="R378" s="84"/>
    </row>
    <row r="379" spans="2:18">
      <c r="B379" s="85"/>
      <c r="C379" s="85"/>
      <c r="E379" s="86"/>
      <c r="N379" s="83"/>
      <c r="R379" s="84"/>
    </row>
    <row r="380" spans="2:18">
      <c r="B380" s="85"/>
      <c r="C380" s="85"/>
      <c r="E380" s="86"/>
      <c r="N380" s="83"/>
      <c r="R380" s="84"/>
    </row>
    <row r="381" spans="2:18">
      <c r="B381" s="85"/>
      <c r="C381" s="85"/>
      <c r="E381" s="86"/>
      <c r="N381" s="83"/>
      <c r="R381" s="84"/>
    </row>
    <row r="382" spans="2:18">
      <c r="B382" s="85"/>
      <c r="C382" s="85"/>
      <c r="E382" s="86"/>
      <c r="N382" s="83"/>
      <c r="R382" s="84"/>
    </row>
    <row r="383" spans="2:18">
      <c r="B383" s="85"/>
      <c r="C383" s="85"/>
      <c r="E383" s="86"/>
      <c r="N383" s="83"/>
      <c r="R383" s="84"/>
    </row>
    <row r="384" spans="2:18">
      <c r="B384" s="85"/>
      <c r="C384" s="85"/>
      <c r="E384" s="86"/>
      <c r="N384" s="83"/>
      <c r="R384" s="84"/>
    </row>
    <row r="385" spans="2:18">
      <c r="B385" s="85"/>
      <c r="C385" s="85"/>
      <c r="E385" s="86"/>
      <c r="N385" s="83"/>
      <c r="R385" s="84"/>
    </row>
    <row r="386" spans="2:18">
      <c r="B386" s="85"/>
      <c r="C386" s="85"/>
      <c r="E386" s="86"/>
      <c r="N386" s="83"/>
      <c r="R386" s="84"/>
    </row>
    <row r="387" spans="2:18">
      <c r="B387" s="85"/>
      <c r="C387" s="85"/>
      <c r="E387" s="86"/>
      <c r="N387" s="83"/>
      <c r="R387" s="84"/>
    </row>
    <row r="388" spans="2:18">
      <c r="B388" s="85"/>
      <c r="C388" s="85"/>
      <c r="E388" s="86"/>
      <c r="N388" s="83"/>
      <c r="R388" s="84"/>
    </row>
    <row r="389" spans="2:18">
      <c r="B389" s="85"/>
      <c r="C389" s="85"/>
      <c r="E389" s="86"/>
      <c r="N389" s="83"/>
      <c r="R389" s="84"/>
    </row>
    <row r="390" spans="2:18">
      <c r="B390" s="85"/>
      <c r="C390" s="85"/>
      <c r="E390" s="86"/>
      <c r="N390" s="83"/>
      <c r="R390" s="84"/>
    </row>
    <row r="391" spans="2:18">
      <c r="B391" s="85"/>
      <c r="C391" s="85"/>
      <c r="E391" s="86"/>
      <c r="N391" s="83"/>
      <c r="R391" s="84"/>
    </row>
    <row r="392" spans="2:18">
      <c r="B392" s="85"/>
      <c r="C392" s="85"/>
      <c r="E392" s="86"/>
      <c r="N392" s="83"/>
      <c r="R392" s="84"/>
    </row>
    <row r="393" spans="2:18">
      <c r="B393" s="85"/>
      <c r="C393" s="85"/>
      <c r="E393" s="86"/>
      <c r="N393" s="83"/>
      <c r="R393" s="84"/>
    </row>
    <row r="394" spans="2:18">
      <c r="B394" s="85"/>
      <c r="C394" s="85"/>
      <c r="E394" s="86"/>
      <c r="N394" s="83"/>
      <c r="R394" s="84"/>
    </row>
    <row r="395" spans="2:18">
      <c r="B395" s="85"/>
      <c r="C395" s="85"/>
      <c r="E395" s="86"/>
      <c r="N395" s="83"/>
      <c r="R395" s="84"/>
    </row>
    <row r="396" spans="2:18">
      <c r="B396" s="85"/>
      <c r="C396" s="85"/>
      <c r="E396" s="86"/>
      <c r="N396" s="83"/>
      <c r="R396" s="84"/>
    </row>
    <row r="397" spans="2:18">
      <c r="B397" s="85"/>
      <c r="C397" s="85"/>
      <c r="E397" s="86"/>
      <c r="N397" s="83"/>
      <c r="R397" s="84"/>
    </row>
    <row r="398" spans="2:18">
      <c r="B398" s="85"/>
      <c r="C398" s="85"/>
      <c r="E398" s="86"/>
      <c r="N398" s="83"/>
      <c r="R398" s="84"/>
    </row>
    <row r="399" spans="2:18">
      <c r="B399" s="85"/>
      <c r="C399" s="85"/>
      <c r="E399" s="86"/>
      <c r="N399" s="83"/>
      <c r="R399" s="84"/>
    </row>
    <row r="400" spans="2:18">
      <c r="B400" s="85"/>
      <c r="C400" s="85"/>
      <c r="E400" s="86"/>
      <c r="N400" s="83"/>
      <c r="R400" s="84"/>
    </row>
    <row r="401" spans="2:18">
      <c r="B401" s="85"/>
      <c r="C401" s="85"/>
      <c r="E401" s="86"/>
      <c r="N401" s="83"/>
      <c r="R401" s="84"/>
    </row>
    <row r="402" spans="2:18">
      <c r="B402" s="85"/>
      <c r="C402" s="85"/>
      <c r="E402" s="86"/>
      <c r="N402" s="83"/>
      <c r="R402" s="84"/>
    </row>
    <row r="403" spans="2:18">
      <c r="B403" s="85"/>
      <c r="C403" s="85"/>
      <c r="E403" s="86"/>
      <c r="N403" s="83"/>
      <c r="R403" s="84"/>
    </row>
    <row r="404" spans="2:18">
      <c r="B404" s="85"/>
      <c r="C404" s="85"/>
      <c r="E404" s="86"/>
      <c r="N404" s="83"/>
      <c r="R404" s="84"/>
    </row>
    <row r="405" spans="2:18">
      <c r="B405" s="85"/>
      <c r="C405" s="85"/>
      <c r="E405" s="86"/>
      <c r="N405" s="83"/>
      <c r="R405" s="84"/>
    </row>
    <row r="406" spans="2:18">
      <c r="B406" s="85"/>
      <c r="C406" s="85"/>
      <c r="E406" s="86"/>
      <c r="N406" s="83"/>
      <c r="R406" s="84"/>
    </row>
    <row r="407" spans="2:18">
      <c r="B407" s="85"/>
      <c r="C407" s="85"/>
      <c r="E407" s="86"/>
      <c r="N407" s="83"/>
      <c r="R407" s="84"/>
    </row>
    <row r="408" spans="2:18">
      <c r="B408" s="85"/>
      <c r="C408" s="85"/>
      <c r="E408" s="86"/>
      <c r="N408" s="83"/>
      <c r="R408" s="84"/>
    </row>
    <row r="409" spans="2:18">
      <c r="B409" s="85"/>
      <c r="C409" s="85"/>
      <c r="E409" s="86"/>
      <c r="N409" s="83"/>
      <c r="R409" s="84"/>
    </row>
    <row r="410" spans="2:18">
      <c r="B410" s="85"/>
      <c r="C410" s="85"/>
      <c r="E410" s="86"/>
      <c r="N410" s="83"/>
      <c r="R410" s="84"/>
    </row>
    <row r="411" spans="2:18">
      <c r="B411" s="85"/>
      <c r="C411" s="85"/>
      <c r="E411" s="86"/>
      <c r="N411" s="83"/>
      <c r="R411" s="84"/>
    </row>
    <row r="412" spans="2:18">
      <c r="B412" s="85"/>
      <c r="C412" s="85"/>
      <c r="E412" s="86"/>
      <c r="N412" s="83"/>
      <c r="R412" s="84"/>
    </row>
    <row r="413" spans="2:18">
      <c r="B413" s="85"/>
      <c r="C413" s="85"/>
      <c r="E413" s="86"/>
      <c r="N413" s="83"/>
      <c r="R413" s="84"/>
    </row>
    <row r="414" spans="2:18">
      <c r="B414" s="85"/>
      <c r="C414" s="85"/>
      <c r="E414" s="86"/>
      <c r="N414" s="83"/>
      <c r="R414" s="84"/>
    </row>
    <row r="415" spans="2:18">
      <c r="B415" s="85"/>
      <c r="C415" s="85"/>
      <c r="E415" s="86"/>
      <c r="N415" s="83"/>
      <c r="R415" s="84"/>
    </row>
    <row r="416" spans="2:18">
      <c r="B416" s="85"/>
      <c r="C416" s="85"/>
      <c r="E416" s="86"/>
      <c r="N416" s="83"/>
      <c r="R416" s="84"/>
    </row>
    <row r="417" spans="2:18">
      <c r="B417" s="85"/>
      <c r="C417" s="85"/>
      <c r="E417" s="86"/>
      <c r="N417" s="83"/>
      <c r="R417" s="84"/>
    </row>
    <row r="418" spans="2:18">
      <c r="B418" s="85"/>
      <c r="C418" s="85"/>
      <c r="E418" s="86"/>
      <c r="N418" s="83"/>
      <c r="R418" s="84"/>
    </row>
    <row r="419" spans="2:18">
      <c r="B419" s="85"/>
      <c r="C419" s="85"/>
      <c r="E419" s="86"/>
      <c r="N419" s="83"/>
      <c r="R419" s="84"/>
    </row>
    <row r="420" spans="2:18">
      <c r="B420" s="85"/>
      <c r="C420" s="85"/>
      <c r="E420" s="86"/>
      <c r="N420" s="83"/>
      <c r="R420" s="84"/>
    </row>
    <row r="421" spans="2:18">
      <c r="B421" s="85"/>
      <c r="C421" s="85"/>
      <c r="E421" s="86"/>
      <c r="N421" s="83"/>
      <c r="R421" s="84"/>
    </row>
    <row r="422" spans="2:18">
      <c r="B422" s="85"/>
      <c r="C422" s="85"/>
      <c r="E422" s="86"/>
      <c r="N422" s="83"/>
      <c r="R422" s="84"/>
    </row>
    <row r="423" spans="2:18">
      <c r="B423" s="85"/>
      <c r="C423" s="85"/>
      <c r="E423" s="86"/>
      <c r="N423" s="83"/>
      <c r="R423" s="84"/>
    </row>
    <row r="424" spans="2:18">
      <c r="B424" s="85"/>
      <c r="C424" s="85"/>
      <c r="E424" s="86"/>
      <c r="N424" s="83"/>
      <c r="R424" s="84"/>
    </row>
    <row r="425" spans="2:18">
      <c r="B425" s="85"/>
      <c r="C425" s="85"/>
      <c r="E425" s="86"/>
      <c r="N425" s="83"/>
      <c r="R425" s="84"/>
    </row>
    <row r="426" spans="2:18">
      <c r="B426" s="85"/>
      <c r="C426" s="85"/>
      <c r="E426" s="86"/>
      <c r="N426" s="83"/>
      <c r="R426" s="84"/>
    </row>
    <row r="427" spans="2:18">
      <c r="B427" s="85"/>
      <c r="C427" s="85"/>
      <c r="E427" s="86"/>
      <c r="N427" s="83"/>
      <c r="R427" s="84"/>
    </row>
    <row r="428" spans="2:18">
      <c r="B428" s="85"/>
      <c r="C428" s="85"/>
      <c r="E428" s="86"/>
      <c r="N428" s="83"/>
      <c r="R428" s="84"/>
    </row>
    <row r="429" spans="2:18">
      <c r="B429" s="85"/>
      <c r="C429" s="85"/>
      <c r="E429" s="86"/>
      <c r="N429" s="83"/>
      <c r="R429" s="84"/>
    </row>
    <row r="430" spans="2:18">
      <c r="B430" s="85"/>
      <c r="C430" s="85"/>
      <c r="E430" s="86"/>
      <c r="N430" s="83"/>
      <c r="R430" s="84"/>
    </row>
    <row r="431" spans="2:18">
      <c r="B431" s="85"/>
      <c r="C431" s="85"/>
      <c r="E431" s="86"/>
      <c r="N431" s="83"/>
      <c r="R431" s="84"/>
    </row>
    <row r="432" spans="2:18">
      <c r="B432" s="85"/>
      <c r="C432" s="85"/>
      <c r="E432" s="86"/>
      <c r="N432" s="83"/>
      <c r="R432" s="84"/>
    </row>
    <row r="433" spans="2:18">
      <c r="B433" s="85"/>
      <c r="C433" s="85"/>
      <c r="E433" s="86"/>
      <c r="N433" s="83"/>
      <c r="R433" s="84"/>
    </row>
    <row r="434" spans="2:18">
      <c r="B434" s="85"/>
      <c r="C434" s="85"/>
      <c r="E434" s="86"/>
      <c r="N434" s="83"/>
      <c r="R434" s="84"/>
    </row>
    <row r="435" spans="2:18">
      <c r="B435" s="85"/>
      <c r="C435" s="85"/>
      <c r="E435" s="86"/>
      <c r="N435" s="83"/>
      <c r="R435" s="84"/>
    </row>
    <row r="436" spans="2:18">
      <c r="B436" s="85"/>
      <c r="C436" s="85"/>
      <c r="E436" s="86"/>
      <c r="N436" s="83"/>
      <c r="R436" s="84"/>
    </row>
    <row r="437" spans="2:18">
      <c r="B437" s="85"/>
      <c r="C437" s="85"/>
      <c r="E437" s="86"/>
      <c r="N437" s="83"/>
      <c r="R437" s="84"/>
    </row>
    <row r="438" spans="2:18">
      <c r="B438" s="85"/>
      <c r="C438" s="85"/>
      <c r="E438" s="86"/>
      <c r="N438" s="83"/>
      <c r="R438" s="84"/>
    </row>
    <row r="439" spans="2:18">
      <c r="B439" s="85"/>
      <c r="C439" s="85"/>
      <c r="E439" s="86"/>
      <c r="N439" s="83"/>
      <c r="R439" s="84"/>
    </row>
    <row r="440" spans="2:18">
      <c r="B440" s="85"/>
      <c r="C440" s="85"/>
      <c r="E440" s="86"/>
      <c r="N440" s="83"/>
      <c r="R440" s="84"/>
    </row>
    <row r="441" spans="2:18">
      <c r="B441" s="85"/>
      <c r="C441" s="85"/>
      <c r="E441" s="86"/>
      <c r="N441" s="83"/>
      <c r="R441" s="84"/>
    </row>
    <row r="442" spans="2:18">
      <c r="B442" s="85"/>
      <c r="C442" s="85"/>
      <c r="E442" s="86"/>
      <c r="N442" s="83"/>
      <c r="R442" s="84"/>
    </row>
    <row r="443" spans="2:18">
      <c r="B443" s="85"/>
      <c r="C443" s="85"/>
      <c r="E443" s="86"/>
      <c r="N443" s="83"/>
      <c r="R443" s="84"/>
    </row>
    <row r="444" spans="2:18">
      <c r="B444" s="85"/>
      <c r="C444" s="85"/>
      <c r="E444" s="86"/>
      <c r="N444" s="83"/>
      <c r="R444" s="84"/>
    </row>
    <row r="445" spans="2:18">
      <c r="B445" s="85"/>
      <c r="C445" s="85"/>
      <c r="E445" s="86"/>
      <c r="N445" s="83"/>
      <c r="R445" s="84"/>
    </row>
    <row r="446" spans="2:18">
      <c r="B446" s="85"/>
      <c r="C446" s="85"/>
      <c r="E446" s="86"/>
      <c r="N446" s="83"/>
      <c r="R446" s="84"/>
    </row>
    <row r="447" spans="2:18">
      <c r="B447" s="85"/>
      <c r="C447" s="85"/>
      <c r="E447" s="86"/>
      <c r="N447" s="83"/>
      <c r="R447" s="84"/>
    </row>
    <row r="448" spans="2:18">
      <c r="B448" s="85"/>
      <c r="C448" s="85"/>
      <c r="E448" s="86"/>
      <c r="N448" s="83"/>
      <c r="R448" s="84"/>
    </row>
    <row r="449" spans="2:18">
      <c r="B449" s="85"/>
      <c r="C449" s="85"/>
      <c r="E449" s="86"/>
      <c r="N449" s="83"/>
      <c r="R449" s="84"/>
    </row>
    <row r="450" spans="2:18">
      <c r="B450" s="85"/>
      <c r="C450" s="85"/>
      <c r="E450" s="86"/>
      <c r="N450" s="83"/>
      <c r="R450" s="84"/>
    </row>
    <row r="451" spans="2:18">
      <c r="B451" s="85"/>
      <c r="C451" s="85"/>
      <c r="E451" s="86"/>
      <c r="N451" s="83"/>
      <c r="R451" s="84"/>
    </row>
    <row r="452" spans="2:18">
      <c r="B452" s="85"/>
      <c r="C452" s="85"/>
      <c r="E452" s="86"/>
      <c r="N452" s="83"/>
      <c r="R452" s="84"/>
    </row>
    <row r="453" spans="2:18">
      <c r="B453" s="85"/>
      <c r="C453" s="85"/>
      <c r="E453" s="86"/>
      <c r="N453" s="83"/>
      <c r="R453" s="84"/>
    </row>
    <row r="454" spans="2:18">
      <c r="B454" s="85"/>
      <c r="C454" s="85"/>
      <c r="E454" s="86"/>
      <c r="N454" s="83"/>
      <c r="R454" s="84"/>
    </row>
    <row r="455" spans="2:18">
      <c r="B455" s="85"/>
      <c r="C455" s="85"/>
      <c r="E455" s="86"/>
      <c r="N455" s="83"/>
      <c r="R455" s="84"/>
    </row>
    <row r="456" spans="2:18">
      <c r="B456" s="85"/>
      <c r="C456" s="85"/>
      <c r="E456" s="86"/>
      <c r="N456" s="83"/>
      <c r="R456" s="84"/>
    </row>
    <row r="457" spans="2:18">
      <c r="B457" s="85"/>
      <c r="C457" s="85"/>
      <c r="E457" s="86"/>
      <c r="N457" s="83"/>
      <c r="R457" s="84"/>
    </row>
    <row r="458" spans="2:18">
      <c r="B458" s="85"/>
      <c r="C458" s="85"/>
      <c r="E458" s="86"/>
      <c r="N458" s="83"/>
      <c r="R458" s="84"/>
    </row>
    <row r="459" spans="2:18">
      <c r="B459" s="85"/>
      <c r="C459" s="85"/>
      <c r="E459" s="86"/>
      <c r="N459" s="83"/>
      <c r="R459" s="84"/>
    </row>
    <row r="460" spans="2:18">
      <c r="B460" s="85"/>
      <c r="C460" s="85"/>
      <c r="E460" s="86"/>
      <c r="N460" s="83"/>
      <c r="R460" s="84"/>
    </row>
    <row r="461" spans="2:18">
      <c r="B461" s="85"/>
      <c r="C461" s="85"/>
      <c r="E461" s="86"/>
      <c r="N461" s="83"/>
      <c r="R461" s="84"/>
    </row>
    <row r="462" spans="2:18">
      <c r="B462" s="85"/>
      <c r="C462" s="85"/>
      <c r="E462" s="86"/>
      <c r="N462" s="83"/>
      <c r="R462" s="84"/>
    </row>
    <row r="463" spans="2:18">
      <c r="B463" s="85"/>
      <c r="C463" s="85"/>
      <c r="E463" s="86"/>
      <c r="N463" s="83"/>
      <c r="R463" s="84"/>
    </row>
    <row r="464" spans="2:18">
      <c r="B464" s="85"/>
      <c r="C464" s="85"/>
      <c r="E464" s="86"/>
      <c r="N464" s="83"/>
      <c r="R464" s="84"/>
    </row>
    <row r="465" spans="2:18">
      <c r="B465" s="85"/>
      <c r="C465" s="85"/>
      <c r="E465" s="86"/>
      <c r="N465" s="83"/>
      <c r="R465" s="84"/>
    </row>
    <row r="466" spans="2:18">
      <c r="B466" s="85"/>
      <c r="C466" s="85"/>
      <c r="E466" s="86"/>
      <c r="N466" s="83"/>
      <c r="R466" s="84"/>
    </row>
    <row r="467" spans="2:18">
      <c r="B467" s="85"/>
      <c r="C467" s="85"/>
      <c r="E467" s="86"/>
      <c r="N467" s="83"/>
      <c r="R467" s="84"/>
    </row>
    <row r="468" spans="2:18">
      <c r="B468" s="85"/>
      <c r="C468" s="85"/>
      <c r="E468" s="86"/>
      <c r="N468" s="83"/>
      <c r="R468" s="84"/>
    </row>
    <row r="469" spans="2:18">
      <c r="B469" s="85"/>
      <c r="C469" s="85"/>
      <c r="E469" s="86"/>
      <c r="N469" s="83"/>
      <c r="R469" s="84"/>
    </row>
    <row r="470" spans="2:18">
      <c r="B470" s="85"/>
      <c r="C470" s="85"/>
      <c r="E470" s="86"/>
      <c r="N470" s="83"/>
      <c r="R470" s="84"/>
    </row>
    <row r="471" spans="2:18">
      <c r="B471" s="85"/>
      <c r="C471" s="85"/>
      <c r="E471" s="86"/>
      <c r="N471" s="83"/>
      <c r="R471" s="84"/>
    </row>
    <row r="472" spans="2:18">
      <c r="B472" s="85"/>
      <c r="C472" s="85"/>
      <c r="E472" s="86"/>
      <c r="N472" s="83"/>
      <c r="R472" s="84"/>
    </row>
    <row r="473" spans="2:18">
      <c r="B473" s="85"/>
      <c r="C473" s="85"/>
      <c r="E473" s="86"/>
      <c r="N473" s="83"/>
      <c r="R473" s="84"/>
    </row>
    <row r="474" spans="2:18">
      <c r="B474" s="85"/>
      <c r="C474" s="85"/>
      <c r="E474" s="86"/>
      <c r="N474" s="83"/>
      <c r="R474" s="84"/>
    </row>
    <row r="475" spans="2:18">
      <c r="B475" s="85"/>
      <c r="C475" s="85"/>
      <c r="E475" s="86"/>
      <c r="N475" s="83"/>
      <c r="R475" s="84"/>
    </row>
    <row r="476" spans="2:18">
      <c r="B476" s="85"/>
      <c r="C476" s="85"/>
      <c r="E476" s="86"/>
      <c r="N476" s="83"/>
      <c r="R476" s="84"/>
    </row>
    <row r="477" spans="2:18">
      <c r="B477" s="85"/>
      <c r="C477" s="85"/>
      <c r="E477" s="86"/>
      <c r="N477" s="83"/>
      <c r="R477" s="84"/>
    </row>
    <row r="478" spans="2:18">
      <c r="B478" s="85"/>
      <c r="C478" s="85"/>
      <c r="E478" s="86"/>
      <c r="N478" s="83"/>
      <c r="R478" s="84"/>
    </row>
    <row r="479" spans="2:18">
      <c r="B479" s="85"/>
      <c r="C479" s="85"/>
      <c r="E479" s="86"/>
      <c r="N479" s="83"/>
      <c r="R479" s="84"/>
    </row>
    <row r="480" spans="2:18">
      <c r="B480" s="85"/>
      <c r="C480" s="85"/>
      <c r="E480" s="86"/>
      <c r="N480" s="83"/>
      <c r="R480" s="84"/>
    </row>
    <row r="481" spans="2:18">
      <c r="B481" s="85"/>
      <c r="C481" s="85"/>
      <c r="E481" s="86"/>
      <c r="N481" s="83"/>
      <c r="R481" s="84"/>
    </row>
    <row r="482" spans="2:18">
      <c r="B482" s="85"/>
      <c r="C482" s="85"/>
      <c r="E482" s="86"/>
      <c r="N482" s="83"/>
      <c r="R482" s="84"/>
    </row>
    <row r="483" spans="2:18">
      <c r="B483" s="85"/>
      <c r="C483" s="85"/>
      <c r="E483" s="86"/>
      <c r="N483" s="83"/>
      <c r="R483" s="84"/>
    </row>
    <row r="484" spans="2:18">
      <c r="B484" s="85"/>
      <c r="C484" s="85"/>
      <c r="E484" s="86"/>
      <c r="N484" s="83"/>
      <c r="R484" s="84"/>
    </row>
    <row r="485" spans="2:18">
      <c r="B485" s="85"/>
      <c r="C485" s="85"/>
      <c r="E485" s="86"/>
      <c r="N485" s="83"/>
      <c r="R485" s="84"/>
    </row>
    <row r="486" spans="2:18">
      <c r="B486" s="85"/>
      <c r="C486" s="85"/>
      <c r="E486" s="86"/>
      <c r="N486" s="83"/>
      <c r="R486" s="84"/>
    </row>
    <row r="487" spans="2:18">
      <c r="B487" s="85"/>
      <c r="C487" s="85"/>
      <c r="E487" s="86"/>
      <c r="N487" s="83"/>
      <c r="R487" s="84"/>
    </row>
    <row r="488" spans="2:18">
      <c r="B488" s="85"/>
      <c r="C488" s="85"/>
      <c r="E488" s="86"/>
      <c r="N488" s="83"/>
      <c r="R488" s="84"/>
    </row>
    <row r="489" spans="2:18">
      <c r="B489" s="85"/>
      <c r="C489" s="85"/>
      <c r="E489" s="86"/>
      <c r="N489" s="83"/>
      <c r="R489" s="84"/>
    </row>
    <row r="490" spans="2:18">
      <c r="B490" s="85"/>
      <c r="C490" s="85"/>
      <c r="E490" s="86"/>
      <c r="N490" s="83"/>
      <c r="R490" s="84"/>
    </row>
    <row r="491" spans="2:18">
      <c r="B491" s="85"/>
      <c r="C491" s="85"/>
      <c r="E491" s="86"/>
      <c r="N491" s="83"/>
      <c r="R491" s="84"/>
    </row>
    <row r="492" spans="2:18">
      <c r="B492" s="85"/>
      <c r="C492" s="85"/>
      <c r="E492" s="86"/>
      <c r="N492" s="83"/>
      <c r="R492" s="84"/>
    </row>
    <row r="493" spans="2:18">
      <c r="B493" s="85"/>
      <c r="C493" s="85"/>
      <c r="E493" s="86"/>
      <c r="N493" s="83"/>
      <c r="R493" s="84"/>
    </row>
    <row r="494" spans="2:18">
      <c r="B494" s="85"/>
      <c r="C494" s="85"/>
      <c r="E494" s="86"/>
      <c r="N494" s="83"/>
      <c r="R494" s="84"/>
    </row>
    <row r="495" spans="2:18">
      <c r="B495" s="85"/>
      <c r="C495" s="85"/>
      <c r="E495" s="86"/>
      <c r="N495" s="83"/>
      <c r="R495" s="84"/>
    </row>
    <row r="496" spans="2:18">
      <c r="B496" s="85"/>
      <c r="C496" s="85"/>
      <c r="E496" s="86"/>
      <c r="N496" s="83"/>
      <c r="R496" s="84"/>
    </row>
    <row r="497" spans="2:18">
      <c r="B497" s="85"/>
      <c r="C497" s="85"/>
      <c r="E497" s="86"/>
      <c r="N497" s="83"/>
      <c r="R497" s="84"/>
    </row>
    <row r="498" spans="2:18">
      <c r="B498" s="85"/>
      <c r="C498" s="85"/>
      <c r="E498" s="86"/>
      <c r="N498" s="83"/>
      <c r="R498" s="84"/>
    </row>
    <row r="499" spans="2:18">
      <c r="B499" s="85"/>
      <c r="C499" s="85"/>
      <c r="E499" s="86"/>
      <c r="N499" s="83"/>
      <c r="R499" s="84"/>
    </row>
    <row r="500" spans="2:18">
      <c r="B500" s="85"/>
      <c r="C500" s="85"/>
      <c r="E500" s="86"/>
      <c r="N500" s="83"/>
      <c r="R500" s="84"/>
    </row>
    <row r="501" spans="2:18">
      <c r="B501" s="85"/>
      <c r="C501" s="85"/>
      <c r="E501" s="86"/>
      <c r="N501" s="83"/>
      <c r="R501" s="84"/>
    </row>
    <row r="502" spans="2:18">
      <c r="B502" s="85"/>
      <c r="C502" s="85"/>
      <c r="E502" s="86"/>
      <c r="N502" s="83"/>
      <c r="R502" s="84"/>
    </row>
    <row r="503" spans="2:18">
      <c r="B503" s="85"/>
      <c r="C503" s="85"/>
      <c r="E503" s="86"/>
      <c r="N503" s="83"/>
      <c r="R503" s="84"/>
    </row>
    <row r="504" spans="2:18">
      <c r="B504" s="85"/>
      <c r="C504" s="85"/>
      <c r="E504" s="86"/>
      <c r="N504" s="83"/>
      <c r="R504" s="84"/>
    </row>
    <row r="505" spans="2:18">
      <c r="B505" s="85"/>
      <c r="C505" s="85"/>
      <c r="E505" s="86"/>
      <c r="N505" s="83"/>
      <c r="R505" s="84"/>
    </row>
    <row r="506" spans="2:18">
      <c r="B506" s="85"/>
      <c r="C506" s="85"/>
      <c r="E506" s="86"/>
      <c r="N506" s="83"/>
      <c r="R506" s="84"/>
    </row>
    <row r="507" spans="2:18">
      <c r="B507" s="85"/>
      <c r="C507" s="85"/>
      <c r="E507" s="86"/>
      <c r="N507" s="83"/>
      <c r="R507" s="84"/>
    </row>
    <row r="508" spans="2:18">
      <c r="B508" s="85"/>
      <c r="C508" s="85"/>
      <c r="E508" s="86"/>
      <c r="N508" s="83"/>
      <c r="R508" s="84"/>
    </row>
    <row r="509" spans="2:18">
      <c r="B509" s="85"/>
      <c r="C509" s="85"/>
      <c r="E509" s="86"/>
      <c r="N509" s="83"/>
      <c r="R509" s="84"/>
    </row>
    <row r="510" spans="2:18">
      <c r="B510" s="85"/>
      <c r="C510" s="85"/>
      <c r="E510" s="86"/>
      <c r="N510" s="83"/>
      <c r="R510" s="84"/>
    </row>
    <row r="511" spans="2:18">
      <c r="B511" s="85"/>
      <c r="C511" s="85"/>
      <c r="E511" s="86"/>
      <c r="N511" s="83"/>
      <c r="R511" s="84"/>
    </row>
    <row r="512" spans="2:18">
      <c r="B512" s="85"/>
      <c r="C512" s="85"/>
      <c r="E512" s="86"/>
      <c r="N512" s="83"/>
      <c r="R512" s="84"/>
    </row>
    <row r="513" spans="2:18">
      <c r="B513" s="85"/>
      <c r="C513" s="85"/>
      <c r="E513" s="86"/>
      <c r="N513" s="83"/>
      <c r="R513" s="84"/>
    </row>
    <row r="514" spans="2:18">
      <c r="B514" s="85"/>
      <c r="C514" s="85"/>
      <c r="E514" s="86"/>
      <c r="N514" s="83"/>
      <c r="R514" s="84"/>
    </row>
    <row r="515" spans="2:18">
      <c r="B515" s="85"/>
      <c r="C515" s="85"/>
      <c r="E515" s="86"/>
      <c r="N515" s="83"/>
      <c r="R515" s="84"/>
    </row>
    <row r="516" spans="2:18">
      <c r="B516" s="85"/>
      <c r="C516" s="85"/>
      <c r="E516" s="86"/>
      <c r="N516" s="83"/>
      <c r="R516" s="84"/>
    </row>
    <row r="517" spans="2:18">
      <c r="B517" s="85"/>
      <c r="C517" s="85"/>
      <c r="E517" s="86"/>
      <c r="N517" s="83"/>
      <c r="R517" s="84"/>
    </row>
    <row r="518" spans="2:18">
      <c r="B518" s="85"/>
      <c r="C518" s="85"/>
      <c r="E518" s="86"/>
      <c r="N518" s="83"/>
      <c r="R518" s="84"/>
    </row>
    <row r="519" spans="2:18">
      <c r="B519" s="85"/>
      <c r="C519" s="85"/>
      <c r="E519" s="86"/>
      <c r="N519" s="83"/>
      <c r="R519" s="84"/>
    </row>
    <row r="520" spans="2:18">
      <c r="B520" s="85"/>
      <c r="C520" s="85"/>
      <c r="E520" s="86"/>
      <c r="N520" s="83"/>
      <c r="R520" s="84"/>
    </row>
    <row r="521" spans="2:18">
      <c r="B521" s="85"/>
      <c r="C521" s="85"/>
      <c r="E521" s="86"/>
      <c r="N521" s="83"/>
      <c r="R521" s="84"/>
    </row>
    <row r="522" spans="2:18">
      <c r="B522" s="85"/>
      <c r="C522" s="85"/>
      <c r="E522" s="86"/>
      <c r="N522" s="83"/>
      <c r="R522" s="84"/>
    </row>
    <row r="523" spans="2:18">
      <c r="B523" s="85"/>
      <c r="C523" s="85"/>
      <c r="E523" s="86"/>
      <c r="N523" s="83"/>
      <c r="R523" s="84"/>
    </row>
    <row r="524" spans="2:18">
      <c r="B524" s="85"/>
      <c r="C524" s="85"/>
      <c r="E524" s="86"/>
      <c r="N524" s="83"/>
      <c r="R524" s="84"/>
    </row>
    <row r="525" spans="2:18">
      <c r="B525" s="85"/>
      <c r="C525" s="85"/>
      <c r="E525" s="86"/>
      <c r="N525" s="83"/>
      <c r="R525" s="84"/>
    </row>
    <row r="526" spans="2:18">
      <c r="B526" s="85"/>
      <c r="C526" s="85"/>
      <c r="E526" s="86"/>
      <c r="N526" s="83"/>
      <c r="R526" s="84"/>
    </row>
    <row r="527" spans="2:18">
      <c r="B527" s="85"/>
      <c r="C527" s="85"/>
      <c r="E527" s="86"/>
      <c r="N527" s="83"/>
      <c r="R527" s="84"/>
    </row>
    <row r="528" spans="2:18">
      <c r="B528" s="85"/>
      <c r="C528" s="85"/>
      <c r="E528" s="86"/>
      <c r="N528" s="83"/>
      <c r="R528" s="84"/>
    </row>
    <row r="529" spans="2:18">
      <c r="B529" s="85"/>
      <c r="C529" s="85"/>
      <c r="E529" s="86"/>
      <c r="N529" s="83"/>
      <c r="R529" s="84"/>
    </row>
    <row r="530" spans="2:18">
      <c r="B530" s="85"/>
      <c r="C530" s="85"/>
      <c r="E530" s="86"/>
      <c r="N530" s="83"/>
      <c r="R530" s="84"/>
    </row>
    <row r="531" spans="2:18">
      <c r="B531" s="85"/>
      <c r="C531" s="85"/>
      <c r="E531" s="86"/>
      <c r="N531" s="83"/>
      <c r="R531" s="84"/>
    </row>
    <row r="532" spans="2:18">
      <c r="B532" s="85"/>
      <c r="C532" s="85"/>
      <c r="E532" s="86"/>
      <c r="N532" s="83"/>
      <c r="R532" s="84"/>
    </row>
    <row r="533" spans="2:18">
      <c r="B533" s="85"/>
      <c r="C533" s="85"/>
      <c r="E533" s="86"/>
      <c r="N533" s="83"/>
      <c r="R533" s="84"/>
    </row>
    <row r="534" spans="2:18">
      <c r="B534" s="85"/>
      <c r="C534" s="85"/>
      <c r="E534" s="86"/>
      <c r="N534" s="83"/>
      <c r="R534" s="84"/>
    </row>
    <row r="535" spans="2:18">
      <c r="B535" s="85"/>
      <c r="C535" s="85"/>
      <c r="E535" s="86"/>
      <c r="N535" s="83"/>
      <c r="R535" s="84"/>
    </row>
    <row r="536" spans="2:18">
      <c r="B536" s="85"/>
      <c r="C536" s="85"/>
      <c r="E536" s="86"/>
      <c r="N536" s="83"/>
      <c r="R536" s="84"/>
    </row>
    <row r="537" spans="2:18">
      <c r="B537" s="85"/>
      <c r="C537" s="85"/>
      <c r="E537" s="86"/>
      <c r="N537" s="83"/>
      <c r="R537" s="84"/>
    </row>
    <row r="538" spans="2:18">
      <c r="B538" s="85"/>
      <c r="C538" s="85"/>
      <c r="E538" s="86"/>
      <c r="N538" s="83"/>
      <c r="R538" s="84"/>
    </row>
    <row r="539" spans="2:18">
      <c r="B539" s="85"/>
      <c r="C539" s="85"/>
      <c r="E539" s="86"/>
      <c r="N539" s="83"/>
      <c r="R539" s="84"/>
    </row>
    <row r="540" spans="2:18">
      <c r="B540" s="85"/>
      <c r="C540" s="85"/>
      <c r="E540" s="86"/>
      <c r="N540" s="83"/>
      <c r="R540" s="84"/>
    </row>
    <row r="541" spans="2:18">
      <c r="B541" s="85"/>
      <c r="C541" s="85"/>
      <c r="E541" s="86"/>
      <c r="N541" s="83"/>
      <c r="R541" s="84"/>
    </row>
    <row r="542" spans="2:18">
      <c r="B542" s="85"/>
      <c r="C542" s="85"/>
      <c r="E542" s="86"/>
      <c r="N542" s="83"/>
      <c r="R542" s="84"/>
    </row>
    <row r="543" spans="2:18">
      <c r="B543" s="85"/>
      <c r="C543" s="85"/>
      <c r="E543" s="86"/>
      <c r="N543" s="83"/>
      <c r="R543" s="84"/>
    </row>
    <row r="544" spans="2:18">
      <c r="B544" s="85"/>
      <c r="C544" s="85"/>
      <c r="E544" s="86"/>
      <c r="N544" s="83"/>
      <c r="R544" s="84"/>
    </row>
    <row r="545" spans="2:18">
      <c r="B545" s="85"/>
      <c r="C545" s="85"/>
      <c r="E545" s="86"/>
      <c r="N545" s="83"/>
      <c r="R545" s="84"/>
    </row>
    <row r="546" spans="2:18">
      <c r="B546" s="85"/>
      <c r="C546" s="85"/>
      <c r="E546" s="86"/>
      <c r="N546" s="83"/>
      <c r="R546" s="84"/>
    </row>
    <row r="547" spans="2:18">
      <c r="B547" s="85"/>
      <c r="C547" s="85"/>
      <c r="E547" s="86"/>
      <c r="N547" s="83"/>
      <c r="R547" s="84"/>
    </row>
    <row r="548" spans="2:18">
      <c r="B548" s="85"/>
      <c r="C548" s="85"/>
      <c r="E548" s="86"/>
      <c r="N548" s="83"/>
      <c r="R548" s="84"/>
    </row>
    <row r="549" spans="2:18">
      <c r="B549" s="85"/>
      <c r="C549" s="85"/>
      <c r="E549" s="86"/>
      <c r="N549" s="83"/>
      <c r="R549" s="84"/>
    </row>
    <row r="550" spans="2:18">
      <c r="B550" s="85"/>
      <c r="C550" s="85"/>
      <c r="E550" s="86"/>
      <c r="N550" s="83"/>
      <c r="R550" s="84"/>
    </row>
    <row r="551" spans="2:18">
      <c r="B551" s="85"/>
      <c r="C551" s="85"/>
      <c r="E551" s="86"/>
      <c r="N551" s="83"/>
      <c r="R551" s="84"/>
    </row>
    <row r="552" spans="2:18">
      <c r="B552" s="85"/>
      <c r="C552" s="85"/>
      <c r="E552" s="86"/>
      <c r="N552" s="83"/>
      <c r="R552" s="84"/>
    </row>
    <row r="553" spans="2:18">
      <c r="B553" s="85"/>
      <c r="C553" s="85"/>
      <c r="E553" s="86"/>
      <c r="N553" s="83"/>
      <c r="R553" s="84"/>
    </row>
    <row r="554" spans="2:18">
      <c r="B554" s="85"/>
      <c r="C554" s="85"/>
      <c r="E554" s="86"/>
      <c r="N554" s="83"/>
      <c r="R554" s="84"/>
    </row>
    <row r="555" spans="2:18">
      <c r="B555" s="85"/>
      <c r="C555" s="85"/>
      <c r="E555" s="86"/>
      <c r="N555" s="83"/>
      <c r="R555" s="84"/>
    </row>
    <row r="556" spans="2:18">
      <c r="B556" s="85"/>
      <c r="C556" s="85"/>
      <c r="E556" s="86"/>
      <c r="N556" s="83"/>
      <c r="R556" s="84"/>
    </row>
    <row r="557" spans="2:18">
      <c r="B557" s="85"/>
      <c r="C557" s="85"/>
      <c r="E557" s="86"/>
      <c r="N557" s="83"/>
      <c r="R557" s="84"/>
    </row>
    <row r="558" spans="2:18">
      <c r="B558" s="85"/>
      <c r="C558" s="85"/>
      <c r="E558" s="86"/>
      <c r="N558" s="83"/>
      <c r="R558" s="84"/>
    </row>
    <row r="559" spans="2:18">
      <c r="B559" s="85"/>
      <c r="C559" s="85"/>
      <c r="E559" s="86"/>
      <c r="N559" s="83"/>
      <c r="R559" s="84"/>
    </row>
    <row r="560" spans="2:18">
      <c r="B560" s="85"/>
      <c r="C560" s="85"/>
      <c r="E560" s="86"/>
      <c r="N560" s="83"/>
      <c r="R560" s="84"/>
    </row>
    <row r="561" spans="2:18">
      <c r="B561" s="85"/>
      <c r="C561" s="85"/>
      <c r="E561" s="86"/>
      <c r="N561" s="83"/>
      <c r="R561" s="84"/>
    </row>
    <row r="562" spans="2:18">
      <c r="B562" s="85"/>
      <c r="C562" s="85"/>
      <c r="E562" s="86"/>
      <c r="N562" s="83"/>
      <c r="R562" s="84"/>
    </row>
    <row r="563" spans="2:18">
      <c r="B563" s="85"/>
      <c r="C563" s="85"/>
      <c r="E563" s="86"/>
      <c r="N563" s="83"/>
      <c r="R563" s="84"/>
    </row>
    <row r="564" spans="2:18">
      <c r="B564" s="85"/>
      <c r="C564" s="85"/>
      <c r="E564" s="86"/>
      <c r="N564" s="83"/>
      <c r="R564" s="84"/>
    </row>
    <row r="565" spans="2:18">
      <c r="B565" s="85"/>
      <c r="C565" s="85"/>
      <c r="E565" s="86"/>
      <c r="N565" s="83"/>
      <c r="R565" s="84"/>
    </row>
    <row r="566" spans="2:18">
      <c r="B566" s="85"/>
      <c r="C566" s="85"/>
      <c r="E566" s="86"/>
      <c r="N566" s="83"/>
      <c r="R566" s="84"/>
    </row>
    <row r="567" spans="2:18">
      <c r="B567" s="85"/>
      <c r="C567" s="85"/>
      <c r="E567" s="86"/>
      <c r="N567" s="83"/>
      <c r="R567" s="84"/>
    </row>
    <row r="568" spans="2:18">
      <c r="B568" s="85"/>
      <c r="C568" s="85"/>
      <c r="E568" s="86"/>
      <c r="N568" s="83"/>
      <c r="R568" s="84"/>
    </row>
    <row r="569" spans="2:18">
      <c r="B569" s="85"/>
      <c r="C569" s="85"/>
      <c r="E569" s="86"/>
      <c r="N569" s="83"/>
      <c r="R569" s="84"/>
    </row>
    <row r="570" spans="2:18">
      <c r="B570" s="85"/>
      <c r="C570" s="85"/>
      <c r="E570" s="86"/>
      <c r="N570" s="83"/>
      <c r="R570" s="84"/>
    </row>
    <row r="571" spans="2:18">
      <c r="B571" s="85"/>
      <c r="C571" s="85"/>
      <c r="E571" s="86"/>
      <c r="N571" s="83"/>
      <c r="R571" s="84"/>
    </row>
    <row r="572" spans="2:18">
      <c r="B572" s="85"/>
      <c r="C572" s="85"/>
      <c r="E572" s="86"/>
      <c r="N572" s="83"/>
      <c r="R572" s="84"/>
    </row>
    <row r="573" spans="2:18">
      <c r="B573" s="85"/>
      <c r="C573" s="85"/>
      <c r="E573" s="86"/>
      <c r="N573" s="83"/>
      <c r="R573" s="84"/>
    </row>
    <row r="574" spans="2:18">
      <c r="B574" s="85"/>
      <c r="C574" s="85"/>
      <c r="E574" s="86"/>
      <c r="N574" s="83"/>
      <c r="R574" s="84"/>
    </row>
    <row r="575" spans="2:18">
      <c r="B575" s="85"/>
      <c r="C575" s="85"/>
      <c r="E575" s="86"/>
      <c r="N575" s="83"/>
      <c r="R575" s="84"/>
    </row>
    <row r="576" spans="2:18">
      <c r="B576" s="85"/>
      <c r="C576" s="85"/>
      <c r="E576" s="86"/>
      <c r="N576" s="83"/>
      <c r="R576" s="84"/>
    </row>
    <row r="577" spans="2:18">
      <c r="B577" s="85"/>
      <c r="C577" s="85"/>
      <c r="E577" s="86"/>
      <c r="N577" s="83"/>
      <c r="R577" s="84"/>
    </row>
    <row r="578" spans="2:18">
      <c r="B578" s="85"/>
      <c r="C578" s="85"/>
      <c r="E578" s="86"/>
      <c r="N578" s="83"/>
      <c r="R578" s="84"/>
    </row>
    <row r="579" spans="2:18">
      <c r="B579" s="85"/>
      <c r="C579" s="85"/>
      <c r="E579" s="86"/>
      <c r="N579" s="83"/>
      <c r="R579" s="84"/>
    </row>
    <row r="580" spans="2:18">
      <c r="B580" s="85"/>
      <c r="C580" s="85"/>
      <c r="E580" s="86"/>
      <c r="N580" s="83"/>
      <c r="R580" s="84"/>
    </row>
    <row r="581" spans="2:18">
      <c r="B581" s="85"/>
      <c r="C581" s="85"/>
      <c r="E581" s="86"/>
      <c r="N581" s="83"/>
      <c r="R581" s="84"/>
    </row>
    <row r="582" spans="2:18">
      <c r="B582" s="85"/>
      <c r="C582" s="85"/>
      <c r="E582" s="86"/>
      <c r="N582" s="83"/>
      <c r="R582" s="84"/>
    </row>
    <row r="583" spans="2:18">
      <c r="B583" s="85"/>
      <c r="C583" s="85"/>
      <c r="E583" s="86"/>
      <c r="N583" s="83"/>
      <c r="R583" s="84"/>
    </row>
    <row r="584" spans="2:18">
      <c r="B584" s="85"/>
      <c r="C584" s="85"/>
      <c r="E584" s="86"/>
      <c r="N584" s="83"/>
      <c r="R584" s="84"/>
    </row>
    <row r="585" spans="2:18">
      <c r="B585" s="85"/>
      <c r="C585" s="85"/>
      <c r="E585" s="86"/>
      <c r="N585" s="83"/>
      <c r="R585" s="84"/>
    </row>
    <row r="586" spans="2:18">
      <c r="B586" s="85"/>
      <c r="C586" s="85"/>
      <c r="E586" s="86"/>
      <c r="N586" s="83"/>
      <c r="R586" s="84"/>
    </row>
    <row r="587" spans="2:18">
      <c r="B587" s="85"/>
      <c r="C587" s="85"/>
      <c r="E587" s="86"/>
      <c r="N587" s="83"/>
      <c r="R587" s="84"/>
    </row>
    <row r="588" spans="2:18">
      <c r="B588" s="85"/>
      <c r="C588" s="85"/>
      <c r="E588" s="86"/>
      <c r="N588" s="83"/>
      <c r="R588" s="84"/>
    </row>
    <row r="589" spans="2:18">
      <c r="B589" s="85"/>
      <c r="C589" s="85"/>
      <c r="E589" s="86"/>
      <c r="N589" s="83"/>
      <c r="R589" s="84"/>
    </row>
    <row r="590" spans="2:18">
      <c r="B590" s="85"/>
      <c r="C590" s="85"/>
      <c r="E590" s="86"/>
      <c r="N590" s="83"/>
      <c r="R590" s="84"/>
    </row>
    <row r="591" spans="2:18">
      <c r="B591" s="85"/>
      <c r="C591" s="85"/>
      <c r="E591" s="86"/>
      <c r="N591" s="83"/>
      <c r="R591" s="84"/>
    </row>
    <row r="592" spans="2:18">
      <c r="B592" s="85"/>
      <c r="C592" s="85"/>
      <c r="E592" s="86"/>
      <c r="N592" s="83"/>
      <c r="R592" s="84"/>
    </row>
    <row r="593" spans="2:18">
      <c r="B593" s="85"/>
      <c r="C593" s="85"/>
      <c r="E593" s="86"/>
      <c r="N593" s="83"/>
      <c r="R593" s="84"/>
    </row>
    <row r="594" spans="2:18">
      <c r="B594" s="85"/>
      <c r="C594" s="85"/>
      <c r="E594" s="86"/>
      <c r="N594" s="83"/>
      <c r="R594" s="84"/>
    </row>
    <row r="595" spans="2:18">
      <c r="B595" s="85"/>
      <c r="C595" s="85"/>
      <c r="E595" s="86"/>
      <c r="N595" s="83"/>
      <c r="R595" s="84"/>
    </row>
    <row r="596" spans="2:18">
      <c r="B596" s="85"/>
      <c r="C596" s="85"/>
      <c r="E596" s="86"/>
      <c r="N596" s="83"/>
      <c r="R596" s="84"/>
    </row>
    <row r="597" spans="2:18">
      <c r="B597" s="85"/>
      <c r="C597" s="85"/>
      <c r="E597" s="86"/>
      <c r="N597" s="83"/>
      <c r="R597" s="84"/>
    </row>
    <row r="598" spans="2:18">
      <c r="B598" s="85"/>
      <c r="C598" s="85"/>
      <c r="E598" s="86"/>
      <c r="N598" s="83"/>
      <c r="R598" s="84"/>
    </row>
    <row r="599" spans="2:18">
      <c r="B599" s="85"/>
      <c r="C599" s="85"/>
      <c r="E599" s="86"/>
      <c r="N599" s="83"/>
      <c r="R599" s="84"/>
    </row>
    <row r="600" spans="2:18">
      <c r="B600" s="85"/>
      <c r="C600" s="85"/>
      <c r="E600" s="86"/>
      <c r="N600" s="83"/>
      <c r="R600" s="84"/>
    </row>
    <row r="601" spans="2:18">
      <c r="B601" s="85"/>
      <c r="C601" s="85"/>
      <c r="E601" s="86"/>
      <c r="N601" s="83"/>
      <c r="R601" s="84"/>
    </row>
    <row r="602" spans="2:18">
      <c r="B602" s="85"/>
      <c r="C602" s="85"/>
      <c r="E602" s="86"/>
      <c r="N602" s="83"/>
      <c r="R602" s="84"/>
    </row>
    <row r="603" spans="2:18">
      <c r="B603" s="85"/>
      <c r="C603" s="85"/>
      <c r="E603" s="86"/>
      <c r="N603" s="83"/>
      <c r="R603" s="84"/>
    </row>
    <row r="604" spans="2:18">
      <c r="B604" s="85"/>
      <c r="C604" s="85"/>
      <c r="E604" s="86"/>
      <c r="N604" s="83"/>
      <c r="R604" s="84"/>
    </row>
    <row r="605" spans="2:18">
      <c r="B605" s="85"/>
      <c r="C605" s="85"/>
      <c r="E605" s="86"/>
      <c r="N605" s="83"/>
      <c r="R605" s="84"/>
    </row>
    <row r="606" spans="2:18">
      <c r="B606" s="85"/>
      <c r="C606" s="85"/>
      <c r="E606" s="86"/>
      <c r="N606" s="83"/>
      <c r="R606" s="84"/>
    </row>
    <row r="607" spans="2:18">
      <c r="B607" s="85"/>
      <c r="C607" s="85"/>
      <c r="E607" s="86"/>
      <c r="N607" s="83"/>
      <c r="R607" s="84"/>
    </row>
    <row r="608" spans="2:18">
      <c r="B608" s="85"/>
      <c r="C608" s="85"/>
      <c r="E608" s="86"/>
      <c r="N608" s="83"/>
      <c r="R608" s="84"/>
    </row>
    <row r="609" spans="2:18">
      <c r="B609" s="85"/>
      <c r="C609" s="85"/>
      <c r="E609" s="86"/>
      <c r="N609" s="83"/>
      <c r="R609" s="84"/>
    </row>
    <row r="610" spans="2:18">
      <c r="B610" s="85"/>
      <c r="C610" s="85"/>
      <c r="E610" s="86"/>
      <c r="N610" s="83"/>
      <c r="R610" s="84"/>
    </row>
    <row r="611" spans="2:18">
      <c r="B611" s="85"/>
      <c r="C611" s="85"/>
      <c r="E611" s="86"/>
      <c r="N611" s="83"/>
      <c r="R611" s="84"/>
    </row>
    <row r="612" spans="2:18">
      <c r="B612" s="85"/>
      <c r="C612" s="85"/>
      <c r="E612" s="86"/>
      <c r="N612" s="83"/>
      <c r="R612" s="84"/>
    </row>
    <row r="613" spans="2:18">
      <c r="B613" s="85"/>
      <c r="C613" s="85"/>
      <c r="E613" s="86"/>
      <c r="N613" s="83"/>
      <c r="R613" s="84"/>
    </row>
    <row r="614" spans="2:18">
      <c r="B614" s="85"/>
      <c r="C614" s="85"/>
      <c r="E614" s="86"/>
      <c r="N614" s="83"/>
      <c r="R614" s="84"/>
    </row>
    <row r="615" spans="2:18">
      <c r="B615" s="85"/>
      <c r="C615" s="85"/>
      <c r="E615" s="86"/>
      <c r="N615" s="83"/>
      <c r="R615" s="84"/>
    </row>
    <row r="616" spans="2:18">
      <c r="B616" s="85"/>
      <c r="C616" s="85"/>
      <c r="E616" s="86"/>
      <c r="N616" s="83"/>
      <c r="R616" s="84"/>
    </row>
    <row r="617" spans="2:18">
      <c r="B617" s="85"/>
      <c r="C617" s="85"/>
      <c r="E617" s="86"/>
      <c r="N617" s="83"/>
      <c r="R617" s="84"/>
    </row>
    <row r="618" spans="2:18">
      <c r="B618" s="85"/>
      <c r="C618" s="85"/>
      <c r="E618" s="86"/>
      <c r="N618" s="83"/>
      <c r="R618" s="84"/>
    </row>
    <row r="619" spans="2:18">
      <c r="B619" s="85"/>
      <c r="C619" s="85"/>
      <c r="E619" s="86"/>
      <c r="N619" s="83"/>
      <c r="R619" s="84"/>
    </row>
    <row r="620" spans="2:18">
      <c r="B620" s="85"/>
      <c r="C620" s="85"/>
      <c r="E620" s="86"/>
      <c r="N620" s="83"/>
      <c r="R620" s="84"/>
    </row>
    <row r="621" spans="2:18">
      <c r="B621" s="85"/>
      <c r="C621" s="85"/>
      <c r="E621" s="86"/>
      <c r="N621" s="83"/>
      <c r="R621" s="84"/>
    </row>
    <row r="622" spans="2:18">
      <c r="B622" s="85"/>
      <c r="C622" s="85"/>
      <c r="E622" s="86"/>
      <c r="N622" s="83"/>
      <c r="R622" s="84"/>
    </row>
    <row r="623" spans="2:18">
      <c r="B623" s="85"/>
      <c r="C623" s="85"/>
      <c r="E623" s="86"/>
      <c r="N623" s="83"/>
      <c r="R623" s="84"/>
    </row>
    <row r="624" spans="2:18">
      <c r="B624" s="85"/>
      <c r="C624" s="85"/>
      <c r="E624" s="86"/>
      <c r="N624" s="83"/>
      <c r="R624" s="84"/>
    </row>
    <row r="625" spans="2:18">
      <c r="B625" s="85"/>
      <c r="C625" s="85"/>
      <c r="E625" s="86"/>
      <c r="N625" s="83"/>
      <c r="R625" s="84"/>
    </row>
    <row r="626" spans="2:18">
      <c r="B626" s="85"/>
      <c r="C626" s="85"/>
      <c r="E626" s="86"/>
      <c r="N626" s="83"/>
      <c r="R626" s="84"/>
    </row>
    <row r="627" spans="2:18">
      <c r="B627" s="85"/>
      <c r="C627" s="85"/>
      <c r="E627" s="86"/>
      <c r="N627" s="83"/>
      <c r="R627" s="84"/>
    </row>
    <row r="628" spans="2:18">
      <c r="B628" s="85"/>
      <c r="C628" s="85"/>
      <c r="E628" s="86"/>
      <c r="N628" s="83"/>
      <c r="R628" s="84"/>
    </row>
    <row r="629" spans="2:18">
      <c r="B629" s="85"/>
      <c r="C629" s="85"/>
      <c r="E629" s="86"/>
      <c r="N629" s="83"/>
      <c r="R629" s="84"/>
    </row>
    <row r="630" spans="2:18">
      <c r="B630" s="85"/>
      <c r="C630" s="85"/>
      <c r="E630" s="86"/>
      <c r="N630" s="83"/>
      <c r="R630" s="84"/>
    </row>
    <row r="631" spans="2:18">
      <c r="B631" s="85"/>
      <c r="C631" s="85"/>
      <c r="E631" s="86"/>
      <c r="N631" s="83"/>
      <c r="R631" s="84"/>
    </row>
    <row r="632" spans="2:18">
      <c r="B632" s="85"/>
      <c r="C632" s="85"/>
      <c r="E632" s="86"/>
      <c r="N632" s="83"/>
      <c r="R632" s="84"/>
    </row>
    <row r="633" spans="2:18">
      <c r="B633" s="85"/>
      <c r="C633" s="85"/>
      <c r="E633" s="86"/>
      <c r="N633" s="83"/>
      <c r="R633" s="84"/>
    </row>
    <row r="634" spans="2:18">
      <c r="B634" s="85"/>
      <c r="C634" s="85"/>
      <c r="E634" s="86"/>
      <c r="N634" s="83"/>
      <c r="R634" s="84"/>
    </row>
    <row r="635" spans="2:18">
      <c r="B635" s="85"/>
      <c r="C635" s="85"/>
      <c r="E635" s="86"/>
      <c r="N635" s="83"/>
      <c r="R635" s="84"/>
    </row>
    <row r="636" spans="2:18">
      <c r="B636" s="85"/>
      <c r="C636" s="85"/>
      <c r="E636" s="86"/>
      <c r="N636" s="83"/>
      <c r="R636" s="84"/>
    </row>
    <row r="637" spans="2:18">
      <c r="B637" s="85"/>
      <c r="C637" s="85"/>
      <c r="E637" s="86"/>
      <c r="N637" s="83"/>
      <c r="R637" s="84"/>
    </row>
    <row r="638" spans="2:18">
      <c r="B638" s="85"/>
      <c r="C638" s="85"/>
      <c r="E638" s="86"/>
      <c r="N638" s="83"/>
      <c r="R638" s="84"/>
    </row>
    <row r="639" spans="2:18">
      <c r="B639" s="85"/>
      <c r="C639" s="85"/>
      <c r="E639" s="86"/>
      <c r="N639" s="83"/>
      <c r="R639" s="84"/>
    </row>
    <row r="640" spans="2:18">
      <c r="B640" s="85"/>
      <c r="C640" s="85"/>
      <c r="E640" s="86"/>
      <c r="N640" s="83"/>
      <c r="R640" s="84"/>
    </row>
    <row r="641" spans="2:18">
      <c r="B641" s="85"/>
      <c r="C641" s="85"/>
      <c r="E641" s="86"/>
      <c r="N641" s="83"/>
      <c r="R641" s="84"/>
    </row>
    <row r="642" spans="2:18">
      <c r="B642" s="85"/>
      <c r="C642" s="85"/>
      <c r="E642" s="86"/>
      <c r="N642" s="83"/>
      <c r="R642" s="84"/>
    </row>
    <row r="643" spans="2:18">
      <c r="B643" s="85"/>
      <c r="C643" s="85"/>
      <c r="E643" s="86"/>
      <c r="N643" s="83"/>
      <c r="R643" s="84"/>
    </row>
    <row r="644" spans="2:18">
      <c r="B644" s="85"/>
      <c r="C644" s="85"/>
      <c r="E644" s="86"/>
      <c r="N644" s="83"/>
      <c r="R644" s="84"/>
    </row>
    <row r="645" spans="2:18">
      <c r="B645" s="85"/>
      <c r="C645" s="85"/>
      <c r="E645" s="86"/>
      <c r="N645" s="83"/>
      <c r="R645" s="84"/>
    </row>
    <row r="646" spans="2:18">
      <c r="B646" s="85"/>
      <c r="C646" s="85"/>
      <c r="E646" s="86"/>
      <c r="N646" s="83"/>
      <c r="R646" s="84"/>
    </row>
    <row r="647" spans="2:18">
      <c r="B647" s="85"/>
      <c r="C647" s="85"/>
      <c r="E647" s="86"/>
      <c r="N647" s="83"/>
      <c r="R647" s="84"/>
    </row>
    <row r="648" spans="2:18">
      <c r="B648" s="85"/>
      <c r="C648" s="85"/>
      <c r="E648" s="86"/>
      <c r="N648" s="83"/>
      <c r="R648" s="84"/>
    </row>
    <row r="649" spans="2:18">
      <c r="B649" s="85"/>
      <c r="C649" s="85"/>
      <c r="E649" s="86"/>
      <c r="N649" s="83"/>
      <c r="R649" s="84"/>
    </row>
    <row r="650" spans="2:18">
      <c r="B650" s="85"/>
      <c r="C650" s="85"/>
      <c r="E650" s="86"/>
      <c r="N650" s="83"/>
      <c r="R650" s="84"/>
    </row>
    <row r="651" spans="2:18">
      <c r="B651" s="85"/>
      <c r="C651" s="85"/>
      <c r="E651" s="86"/>
      <c r="N651" s="83"/>
      <c r="R651" s="84"/>
    </row>
    <row r="652" spans="2:18">
      <c r="B652" s="85"/>
      <c r="C652" s="85"/>
      <c r="E652" s="86"/>
      <c r="N652" s="83"/>
      <c r="R652" s="84"/>
    </row>
    <row r="653" spans="2:18">
      <c r="B653" s="85"/>
      <c r="C653" s="85"/>
      <c r="E653" s="86"/>
      <c r="N653" s="83"/>
      <c r="R653" s="84"/>
    </row>
    <row r="654" spans="2:18">
      <c r="B654" s="85"/>
      <c r="C654" s="85"/>
      <c r="E654" s="86"/>
      <c r="N654" s="83"/>
      <c r="R654" s="84"/>
    </row>
    <row r="655" spans="2:18">
      <c r="B655" s="85"/>
      <c r="C655" s="85"/>
      <c r="E655" s="86"/>
      <c r="N655" s="83"/>
      <c r="R655" s="84"/>
    </row>
    <row r="656" spans="2:18">
      <c r="B656" s="85"/>
      <c r="C656" s="85"/>
      <c r="E656" s="86"/>
      <c r="N656" s="83"/>
      <c r="R656" s="84"/>
    </row>
    <row r="657" spans="2:18">
      <c r="B657" s="85"/>
      <c r="C657" s="85"/>
      <c r="E657" s="86"/>
      <c r="N657" s="83"/>
      <c r="R657" s="84"/>
    </row>
    <row r="658" spans="2:18">
      <c r="B658" s="85"/>
      <c r="C658" s="85"/>
      <c r="E658" s="86"/>
      <c r="N658" s="83"/>
      <c r="R658" s="84"/>
    </row>
    <row r="659" spans="2:18">
      <c r="B659" s="85"/>
      <c r="C659" s="85"/>
      <c r="E659" s="86"/>
      <c r="N659" s="83"/>
      <c r="R659" s="84"/>
    </row>
    <row r="660" spans="2:18">
      <c r="B660" s="85"/>
      <c r="C660" s="85"/>
      <c r="E660" s="86"/>
      <c r="N660" s="83"/>
      <c r="R660" s="84"/>
    </row>
    <row r="661" spans="2:18">
      <c r="B661" s="85"/>
      <c r="C661" s="85"/>
      <c r="E661" s="86"/>
      <c r="N661" s="83"/>
      <c r="R661" s="84"/>
    </row>
    <row r="662" spans="2:18">
      <c r="B662" s="85"/>
      <c r="C662" s="85"/>
      <c r="E662" s="86"/>
      <c r="N662" s="83"/>
      <c r="R662" s="84"/>
    </row>
    <row r="663" spans="2:18">
      <c r="B663" s="85"/>
      <c r="C663" s="85"/>
      <c r="E663" s="86"/>
      <c r="N663" s="83"/>
      <c r="R663" s="84"/>
    </row>
    <row r="664" spans="2:18">
      <c r="B664" s="85"/>
      <c r="C664" s="85"/>
      <c r="E664" s="86"/>
      <c r="N664" s="83"/>
      <c r="R664" s="84"/>
    </row>
    <row r="665" spans="2:18">
      <c r="B665" s="85"/>
      <c r="C665" s="85"/>
      <c r="E665" s="86"/>
      <c r="N665" s="83"/>
      <c r="R665" s="84"/>
    </row>
    <row r="666" spans="2:18">
      <c r="B666" s="85"/>
      <c r="C666" s="85"/>
      <c r="E666" s="86"/>
      <c r="N666" s="83"/>
      <c r="R666" s="84"/>
    </row>
    <row r="667" spans="2:18">
      <c r="B667" s="85"/>
      <c r="C667" s="85"/>
      <c r="E667" s="86"/>
      <c r="N667" s="83"/>
      <c r="R667" s="84"/>
    </row>
    <row r="668" spans="2:18">
      <c r="B668" s="85"/>
      <c r="C668" s="85"/>
      <c r="E668" s="86"/>
      <c r="N668" s="83"/>
      <c r="R668" s="84"/>
    </row>
    <row r="669" spans="2:18">
      <c r="B669" s="85"/>
      <c r="C669" s="85"/>
      <c r="E669" s="86"/>
      <c r="N669" s="83"/>
      <c r="R669" s="84"/>
    </row>
    <row r="670" spans="2:18">
      <c r="B670" s="85"/>
      <c r="C670" s="85"/>
      <c r="E670" s="86"/>
      <c r="N670" s="83"/>
      <c r="R670" s="84"/>
    </row>
    <row r="671" spans="2:18">
      <c r="B671" s="85"/>
      <c r="C671" s="85"/>
      <c r="E671" s="86"/>
      <c r="N671" s="83"/>
      <c r="R671" s="84"/>
    </row>
    <row r="672" spans="2:18">
      <c r="B672" s="85"/>
      <c r="C672" s="85"/>
      <c r="E672" s="86"/>
      <c r="N672" s="83"/>
      <c r="R672" s="84"/>
    </row>
    <row r="673" spans="2:18">
      <c r="B673" s="85"/>
      <c r="C673" s="85"/>
      <c r="E673" s="86"/>
      <c r="N673" s="83"/>
      <c r="R673" s="84"/>
    </row>
    <row r="674" spans="2:18">
      <c r="B674" s="85"/>
      <c r="C674" s="85"/>
      <c r="E674" s="86"/>
      <c r="N674" s="83"/>
      <c r="R674" s="84"/>
    </row>
    <row r="675" spans="2:18">
      <c r="B675" s="85"/>
      <c r="C675" s="85"/>
      <c r="E675" s="86"/>
      <c r="N675" s="83"/>
      <c r="R675" s="84"/>
    </row>
    <row r="676" spans="2:18">
      <c r="B676" s="85"/>
      <c r="C676" s="85"/>
      <c r="E676" s="86"/>
      <c r="N676" s="83"/>
      <c r="R676" s="84"/>
    </row>
    <row r="677" spans="2:18">
      <c r="B677" s="85"/>
      <c r="C677" s="85"/>
      <c r="E677" s="86"/>
      <c r="N677" s="83"/>
      <c r="R677" s="84"/>
    </row>
    <row r="678" spans="2:18">
      <c r="B678" s="85"/>
      <c r="C678" s="85"/>
      <c r="E678" s="86"/>
      <c r="N678" s="83"/>
      <c r="R678" s="84"/>
    </row>
    <row r="679" spans="2:18">
      <c r="B679" s="85"/>
      <c r="C679" s="85"/>
      <c r="E679" s="86"/>
      <c r="N679" s="83"/>
      <c r="R679" s="84"/>
    </row>
    <row r="680" spans="2:18">
      <c r="B680" s="85"/>
      <c r="C680" s="85"/>
      <c r="E680" s="86"/>
      <c r="N680" s="83"/>
      <c r="R680" s="84"/>
    </row>
    <row r="681" spans="2:18">
      <c r="B681" s="85"/>
      <c r="C681" s="85"/>
      <c r="E681" s="86"/>
      <c r="N681" s="83"/>
      <c r="R681" s="84"/>
    </row>
    <row r="682" spans="2:18">
      <c r="B682" s="85"/>
      <c r="C682" s="85"/>
      <c r="E682" s="86"/>
      <c r="N682" s="83"/>
      <c r="R682" s="84"/>
    </row>
    <row r="683" spans="2:18">
      <c r="B683" s="85"/>
      <c r="C683" s="85"/>
      <c r="E683" s="86"/>
      <c r="N683" s="83"/>
      <c r="R683" s="84"/>
    </row>
    <row r="684" spans="2:18">
      <c r="B684" s="85"/>
      <c r="C684" s="85"/>
      <c r="E684" s="86"/>
      <c r="N684" s="83"/>
      <c r="R684" s="84"/>
    </row>
    <row r="685" spans="2:18">
      <c r="B685" s="85"/>
      <c r="C685" s="85"/>
      <c r="E685" s="86"/>
      <c r="N685" s="83"/>
      <c r="R685" s="84"/>
    </row>
    <row r="686" spans="2:18">
      <c r="B686" s="85"/>
      <c r="C686" s="85"/>
      <c r="E686" s="86"/>
      <c r="N686" s="83"/>
      <c r="R686" s="84"/>
    </row>
    <row r="687" spans="2:18">
      <c r="B687" s="85"/>
      <c r="C687" s="85"/>
      <c r="E687" s="86"/>
      <c r="N687" s="83"/>
      <c r="R687" s="84"/>
    </row>
    <row r="688" spans="2:18">
      <c r="B688" s="85"/>
      <c r="C688" s="85"/>
      <c r="E688" s="86"/>
      <c r="N688" s="83"/>
      <c r="R688" s="84"/>
    </row>
    <row r="689" spans="2:18">
      <c r="B689" s="85"/>
      <c r="C689" s="85"/>
      <c r="E689" s="86"/>
      <c r="N689" s="83"/>
      <c r="R689" s="84"/>
    </row>
    <row r="690" spans="2:18">
      <c r="B690" s="85"/>
      <c r="C690" s="85"/>
      <c r="E690" s="86"/>
      <c r="N690" s="83"/>
      <c r="R690" s="84"/>
    </row>
    <row r="691" spans="2:18">
      <c r="B691" s="85"/>
      <c r="C691" s="85"/>
      <c r="E691" s="86"/>
      <c r="N691" s="83"/>
      <c r="R691" s="84"/>
    </row>
    <row r="692" spans="2:18">
      <c r="B692" s="85"/>
      <c r="C692" s="85"/>
      <c r="E692" s="86"/>
      <c r="N692" s="83"/>
      <c r="R692" s="84"/>
    </row>
    <row r="693" spans="2:18">
      <c r="B693" s="85"/>
      <c r="C693" s="85"/>
      <c r="E693" s="86"/>
      <c r="N693" s="83"/>
      <c r="R693" s="84"/>
    </row>
    <row r="694" spans="2:18">
      <c r="B694" s="85"/>
      <c r="C694" s="85"/>
      <c r="E694" s="86"/>
      <c r="N694" s="83"/>
      <c r="R694" s="84"/>
    </row>
    <row r="695" spans="2:18">
      <c r="B695" s="85"/>
      <c r="C695" s="85"/>
      <c r="E695" s="86"/>
      <c r="N695" s="83"/>
      <c r="R695" s="84"/>
    </row>
    <row r="696" spans="2:18">
      <c r="B696" s="85"/>
      <c r="C696" s="85"/>
      <c r="E696" s="86"/>
      <c r="N696" s="83"/>
      <c r="R696" s="84"/>
    </row>
    <row r="697" spans="2:18">
      <c r="B697" s="85"/>
      <c r="C697" s="85"/>
      <c r="E697" s="86"/>
      <c r="N697" s="83"/>
      <c r="R697" s="84"/>
    </row>
    <row r="698" spans="2:18">
      <c r="B698" s="85"/>
      <c r="C698" s="85"/>
      <c r="E698" s="86"/>
      <c r="N698" s="83"/>
      <c r="R698" s="84"/>
    </row>
    <row r="699" spans="2:18">
      <c r="B699" s="85"/>
      <c r="C699" s="85"/>
      <c r="E699" s="86"/>
      <c r="N699" s="83"/>
      <c r="R699" s="84"/>
    </row>
    <row r="700" spans="2:18">
      <c r="B700" s="85"/>
      <c r="C700" s="85"/>
      <c r="E700" s="86"/>
      <c r="N700" s="83"/>
      <c r="R700" s="84"/>
    </row>
    <row r="701" spans="2:18">
      <c r="B701" s="85"/>
      <c r="C701" s="85"/>
      <c r="E701" s="86"/>
      <c r="N701" s="83"/>
      <c r="R701" s="84"/>
    </row>
    <row r="702" spans="2:18">
      <c r="B702" s="85"/>
      <c r="C702" s="85"/>
      <c r="E702" s="86"/>
      <c r="N702" s="83"/>
      <c r="R702" s="84"/>
    </row>
    <row r="703" spans="2:18">
      <c r="B703" s="85"/>
      <c r="C703" s="85"/>
      <c r="E703" s="86"/>
      <c r="N703" s="83"/>
      <c r="R703" s="84"/>
    </row>
    <row r="704" spans="2:18">
      <c r="B704" s="85"/>
      <c r="C704" s="85"/>
      <c r="E704" s="86"/>
      <c r="N704" s="83"/>
      <c r="R704" s="84"/>
    </row>
    <row r="705" spans="2:18">
      <c r="B705" s="85"/>
      <c r="C705" s="85"/>
      <c r="E705" s="86"/>
      <c r="N705" s="83"/>
      <c r="R705" s="84"/>
    </row>
    <row r="706" spans="2:18">
      <c r="B706" s="85"/>
      <c r="C706" s="85"/>
      <c r="E706" s="86"/>
      <c r="N706" s="83"/>
      <c r="R706" s="84"/>
    </row>
    <row r="707" spans="2:18">
      <c r="B707" s="85"/>
      <c r="C707" s="85"/>
      <c r="E707" s="86"/>
      <c r="N707" s="83"/>
      <c r="R707" s="84"/>
    </row>
    <row r="708" spans="2:18">
      <c r="B708" s="85"/>
      <c r="C708" s="85"/>
      <c r="E708" s="86"/>
      <c r="N708" s="83"/>
      <c r="R708" s="84"/>
    </row>
    <row r="709" spans="2:18">
      <c r="B709" s="85"/>
      <c r="C709" s="85"/>
      <c r="E709" s="86"/>
      <c r="N709" s="83"/>
      <c r="R709" s="84"/>
    </row>
    <row r="710" spans="2:18">
      <c r="B710" s="85"/>
      <c r="C710" s="85"/>
      <c r="E710" s="86"/>
      <c r="N710" s="83"/>
      <c r="R710" s="84"/>
    </row>
    <row r="711" spans="2:18">
      <c r="B711" s="85"/>
      <c r="C711" s="85"/>
      <c r="E711" s="86"/>
      <c r="N711" s="83"/>
      <c r="R711" s="84"/>
    </row>
    <row r="712" spans="2:18">
      <c r="B712" s="85"/>
      <c r="C712" s="85"/>
      <c r="E712" s="86"/>
      <c r="N712" s="83"/>
      <c r="R712" s="84"/>
    </row>
    <row r="713" spans="2:18">
      <c r="B713" s="85"/>
      <c r="C713" s="85"/>
      <c r="E713" s="86"/>
      <c r="N713" s="83"/>
      <c r="R713" s="84"/>
    </row>
    <row r="714" spans="2:18">
      <c r="B714" s="85"/>
      <c r="C714" s="85"/>
      <c r="E714" s="86"/>
      <c r="N714" s="83"/>
      <c r="R714" s="84"/>
    </row>
    <row r="715" spans="2:18">
      <c r="B715" s="85"/>
      <c r="C715" s="85"/>
      <c r="E715" s="86"/>
      <c r="N715" s="83"/>
      <c r="R715" s="84"/>
    </row>
    <row r="716" spans="2:18">
      <c r="B716" s="85"/>
      <c r="C716" s="85"/>
      <c r="E716" s="86"/>
      <c r="N716" s="83"/>
      <c r="R716" s="84"/>
    </row>
    <row r="717" spans="2:18">
      <c r="B717" s="85"/>
      <c r="C717" s="85"/>
      <c r="E717" s="86"/>
      <c r="N717" s="83"/>
      <c r="R717" s="84"/>
    </row>
    <row r="718" spans="2:18">
      <c r="B718" s="85"/>
      <c r="C718" s="85"/>
      <c r="E718" s="86"/>
      <c r="N718" s="83"/>
      <c r="R718" s="84"/>
    </row>
    <row r="719" spans="2:18">
      <c r="B719" s="85"/>
      <c r="C719" s="85"/>
      <c r="E719" s="86"/>
      <c r="N719" s="83"/>
      <c r="R719" s="84"/>
    </row>
    <row r="720" spans="2:18">
      <c r="B720" s="85"/>
      <c r="C720" s="85"/>
      <c r="E720" s="86"/>
      <c r="N720" s="83"/>
      <c r="R720" s="84"/>
    </row>
    <row r="721" spans="2:18">
      <c r="B721" s="85"/>
      <c r="C721" s="85"/>
      <c r="E721" s="86"/>
      <c r="N721" s="83"/>
      <c r="R721" s="84"/>
    </row>
    <row r="722" spans="2:18">
      <c r="B722" s="85"/>
      <c r="C722" s="85"/>
      <c r="E722" s="86"/>
      <c r="N722" s="83"/>
      <c r="R722" s="84"/>
    </row>
    <row r="723" spans="2:18">
      <c r="B723" s="85"/>
      <c r="C723" s="85"/>
      <c r="E723" s="86"/>
      <c r="N723" s="83"/>
      <c r="R723" s="84"/>
    </row>
    <row r="724" spans="2:18">
      <c r="B724" s="85"/>
      <c r="C724" s="85"/>
      <c r="E724" s="86"/>
      <c r="N724" s="83"/>
      <c r="R724" s="84"/>
    </row>
    <row r="725" spans="2:18">
      <c r="B725" s="85"/>
      <c r="C725" s="85"/>
      <c r="E725" s="86"/>
      <c r="N725" s="83"/>
      <c r="R725" s="84"/>
    </row>
    <row r="726" spans="2:18">
      <c r="B726" s="85"/>
      <c r="C726" s="85"/>
      <c r="E726" s="86"/>
      <c r="N726" s="83"/>
      <c r="R726" s="84"/>
    </row>
    <row r="727" spans="2:18">
      <c r="B727" s="85"/>
      <c r="C727" s="85"/>
      <c r="E727" s="86"/>
      <c r="N727" s="83"/>
      <c r="R727" s="84"/>
    </row>
    <row r="728" spans="2:18">
      <c r="B728" s="85"/>
      <c r="C728" s="85"/>
      <c r="E728" s="86"/>
      <c r="N728" s="83"/>
      <c r="R728" s="84"/>
    </row>
    <row r="729" spans="2:18">
      <c r="B729" s="85"/>
      <c r="C729" s="85"/>
      <c r="E729" s="86"/>
      <c r="N729" s="83"/>
      <c r="R729" s="84"/>
    </row>
    <row r="730" spans="2:18">
      <c r="B730" s="85"/>
      <c r="C730" s="85"/>
      <c r="E730" s="86"/>
      <c r="N730" s="83"/>
      <c r="R730" s="84"/>
    </row>
    <row r="731" spans="2:18">
      <c r="B731" s="85"/>
      <c r="C731" s="85"/>
      <c r="E731" s="86"/>
      <c r="N731" s="83"/>
      <c r="R731" s="84"/>
    </row>
    <row r="732" spans="2:18">
      <c r="B732" s="85"/>
      <c r="C732" s="85"/>
      <c r="E732" s="86"/>
      <c r="N732" s="83"/>
      <c r="R732" s="84"/>
    </row>
    <row r="733" spans="2:18">
      <c r="B733" s="85"/>
      <c r="C733" s="85"/>
      <c r="E733" s="86"/>
      <c r="N733" s="83"/>
      <c r="R733" s="84"/>
    </row>
    <row r="734" spans="2:18">
      <c r="B734" s="85"/>
      <c r="C734" s="85"/>
      <c r="E734" s="86"/>
      <c r="N734" s="83"/>
      <c r="R734" s="84"/>
    </row>
    <row r="735" spans="2:18">
      <c r="B735" s="85"/>
      <c r="C735" s="85"/>
      <c r="E735" s="86"/>
      <c r="N735" s="83"/>
      <c r="R735" s="84"/>
    </row>
    <row r="736" spans="2:18">
      <c r="B736" s="85"/>
      <c r="C736" s="85"/>
      <c r="E736" s="86"/>
      <c r="N736" s="83"/>
      <c r="R736" s="84"/>
    </row>
    <row r="737" spans="2:18">
      <c r="B737" s="85"/>
      <c r="C737" s="85"/>
      <c r="E737" s="86"/>
      <c r="N737" s="83"/>
      <c r="R737" s="84"/>
    </row>
    <row r="738" spans="2:18">
      <c r="B738" s="85"/>
      <c r="C738" s="85"/>
      <c r="E738" s="86"/>
      <c r="N738" s="83"/>
      <c r="R738" s="84"/>
    </row>
    <row r="739" spans="2:18">
      <c r="B739" s="85"/>
      <c r="C739" s="85"/>
      <c r="E739" s="86"/>
      <c r="N739" s="83"/>
      <c r="R739" s="84"/>
    </row>
    <row r="740" spans="2:18">
      <c r="B740" s="85"/>
      <c r="C740" s="85"/>
      <c r="E740" s="86"/>
      <c r="N740" s="83"/>
      <c r="R740" s="84"/>
    </row>
    <row r="741" spans="2:18">
      <c r="B741" s="85"/>
      <c r="C741" s="85"/>
      <c r="E741" s="86"/>
      <c r="N741" s="83"/>
      <c r="R741" s="84"/>
    </row>
    <row r="742" spans="2:18">
      <c r="B742" s="85"/>
      <c r="C742" s="85"/>
      <c r="E742" s="86"/>
      <c r="N742" s="83"/>
      <c r="R742" s="84"/>
    </row>
    <row r="743" spans="2:18">
      <c r="B743" s="85"/>
      <c r="C743" s="85"/>
      <c r="E743" s="86"/>
      <c r="N743" s="83"/>
      <c r="R743" s="84"/>
    </row>
    <row r="744" spans="2:18">
      <c r="B744" s="85"/>
      <c r="C744" s="85"/>
      <c r="E744" s="86"/>
      <c r="N744" s="83"/>
      <c r="R744" s="84"/>
    </row>
    <row r="745" spans="2:18">
      <c r="B745" s="85"/>
      <c r="C745" s="85"/>
      <c r="E745" s="86"/>
      <c r="N745" s="83"/>
      <c r="R745" s="84"/>
    </row>
    <row r="746" spans="2:18">
      <c r="B746" s="85"/>
      <c r="C746" s="85"/>
      <c r="E746" s="86"/>
      <c r="N746" s="83"/>
      <c r="R746" s="84"/>
    </row>
    <row r="747" spans="2:18">
      <c r="B747" s="85"/>
      <c r="C747" s="85"/>
      <c r="E747" s="86"/>
      <c r="N747" s="83"/>
      <c r="R747" s="84"/>
    </row>
    <row r="748" spans="2:18">
      <c r="B748" s="85"/>
      <c r="C748" s="85"/>
      <c r="E748" s="86"/>
      <c r="N748" s="83"/>
      <c r="R748" s="84"/>
    </row>
    <row r="749" spans="2:18">
      <c r="B749" s="85"/>
      <c r="C749" s="85"/>
      <c r="E749" s="86"/>
      <c r="N749" s="83"/>
      <c r="R749" s="84"/>
    </row>
    <row r="750" spans="2:18">
      <c r="B750" s="85"/>
      <c r="C750" s="85"/>
      <c r="E750" s="86"/>
      <c r="N750" s="83"/>
      <c r="R750" s="84"/>
    </row>
    <row r="751" spans="2:18">
      <c r="B751" s="85"/>
      <c r="C751" s="85"/>
      <c r="E751" s="86"/>
      <c r="N751" s="83"/>
      <c r="R751" s="84"/>
    </row>
    <row r="752" spans="2:18">
      <c r="B752" s="85"/>
      <c r="C752" s="85"/>
      <c r="E752" s="86"/>
      <c r="N752" s="83"/>
      <c r="R752" s="84"/>
    </row>
    <row r="753" spans="2:18">
      <c r="B753" s="85"/>
      <c r="C753" s="85"/>
      <c r="E753" s="86"/>
      <c r="N753" s="83"/>
      <c r="R753" s="84"/>
    </row>
    <row r="754" spans="2:18">
      <c r="B754" s="85"/>
      <c r="C754" s="85"/>
      <c r="E754" s="86"/>
      <c r="N754" s="83"/>
      <c r="R754" s="84"/>
    </row>
    <row r="755" spans="2:18">
      <c r="B755" s="85"/>
      <c r="C755" s="85"/>
      <c r="E755" s="86"/>
      <c r="N755" s="83"/>
      <c r="R755" s="84"/>
    </row>
    <row r="756" spans="2:18">
      <c r="B756" s="85"/>
      <c r="C756" s="85"/>
      <c r="E756" s="86"/>
      <c r="N756" s="83"/>
      <c r="R756" s="84"/>
    </row>
    <row r="757" spans="2:18">
      <c r="B757" s="85"/>
      <c r="C757" s="85"/>
      <c r="E757" s="86"/>
      <c r="N757" s="83"/>
      <c r="R757" s="84"/>
    </row>
    <row r="758" spans="2:18">
      <c r="B758" s="85"/>
      <c r="C758" s="85"/>
      <c r="E758" s="86"/>
      <c r="N758" s="83"/>
      <c r="R758" s="84"/>
    </row>
    <row r="759" spans="2:18">
      <c r="B759" s="85"/>
      <c r="C759" s="85"/>
      <c r="E759" s="86"/>
      <c r="N759" s="83"/>
      <c r="R759" s="84"/>
    </row>
    <row r="760" spans="2:18">
      <c r="B760" s="85"/>
      <c r="C760" s="85"/>
      <c r="E760" s="86"/>
      <c r="N760" s="83"/>
      <c r="R760" s="84"/>
    </row>
    <row r="761" spans="2:18">
      <c r="B761" s="85"/>
      <c r="C761" s="85"/>
      <c r="E761" s="86"/>
      <c r="N761" s="83"/>
      <c r="R761" s="84"/>
    </row>
    <row r="762" spans="2:18">
      <c r="B762" s="85"/>
      <c r="C762" s="85"/>
      <c r="E762" s="86"/>
      <c r="N762" s="83"/>
      <c r="R762" s="84"/>
    </row>
    <row r="763" spans="2:18">
      <c r="B763" s="85"/>
      <c r="C763" s="85"/>
      <c r="E763" s="86"/>
      <c r="N763" s="83"/>
      <c r="R763" s="84"/>
    </row>
    <row r="764" spans="2:18">
      <c r="B764" s="85"/>
      <c r="C764" s="85"/>
      <c r="E764" s="86"/>
      <c r="N764" s="83"/>
      <c r="R764" s="84"/>
    </row>
    <row r="765" spans="2:18">
      <c r="B765" s="85"/>
      <c r="C765" s="85"/>
      <c r="E765" s="86"/>
      <c r="N765" s="83"/>
      <c r="R765" s="84"/>
    </row>
    <row r="766" spans="2:18">
      <c r="B766" s="85"/>
      <c r="C766" s="85"/>
      <c r="E766" s="86"/>
      <c r="N766" s="83"/>
      <c r="R766" s="84"/>
    </row>
    <row r="767" spans="2:18">
      <c r="B767" s="85"/>
      <c r="C767" s="85"/>
      <c r="E767" s="86"/>
      <c r="N767" s="83"/>
      <c r="R767" s="84"/>
    </row>
    <row r="768" spans="2:18">
      <c r="B768" s="85"/>
      <c r="C768" s="85"/>
      <c r="E768" s="86"/>
      <c r="N768" s="83"/>
      <c r="R768" s="84"/>
    </row>
    <row r="769" spans="2:18">
      <c r="B769" s="85"/>
      <c r="C769" s="85"/>
      <c r="E769" s="86"/>
      <c r="N769" s="83"/>
      <c r="R769" s="84"/>
    </row>
    <row r="770" spans="2:18">
      <c r="B770" s="85"/>
      <c r="C770" s="85"/>
      <c r="E770" s="86"/>
      <c r="N770" s="83"/>
      <c r="R770" s="84"/>
    </row>
    <row r="771" spans="2:18">
      <c r="B771" s="85"/>
      <c r="C771" s="85"/>
      <c r="E771" s="86"/>
      <c r="N771" s="83"/>
      <c r="R771" s="84"/>
    </row>
    <row r="772" spans="2:18">
      <c r="B772" s="85"/>
      <c r="C772" s="85"/>
      <c r="E772" s="86"/>
      <c r="N772" s="83"/>
      <c r="R772" s="84"/>
    </row>
    <row r="773" spans="2:18">
      <c r="B773" s="85"/>
      <c r="C773" s="85"/>
      <c r="E773" s="86"/>
      <c r="N773" s="83"/>
      <c r="R773" s="84"/>
    </row>
    <row r="774" spans="2:18">
      <c r="B774" s="85"/>
      <c r="C774" s="85"/>
      <c r="E774" s="86"/>
      <c r="N774" s="83"/>
      <c r="R774" s="84"/>
    </row>
    <row r="775" spans="2:18">
      <c r="B775" s="85"/>
      <c r="C775" s="85"/>
      <c r="E775" s="86"/>
      <c r="N775" s="83"/>
      <c r="R775" s="84"/>
    </row>
    <row r="776" spans="2:18">
      <c r="B776" s="85"/>
      <c r="C776" s="85"/>
      <c r="E776" s="86"/>
      <c r="N776" s="83"/>
      <c r="R776" s="84"/>
    </row>
    <row r="777" spans="2:18">
      <c r="B777" s="85"/>
      <c r="C777" s="85"/>
      <c r="E777" s="86"/>
      <c r="N777" s="83"/>
      <c r="R777" s="84"/>
    </row>
    <row r="778" spans="2:18">
      <c r="B778" s="85"/>
      <c r="C778" s="85"/>
      <c r="E778" s="86"/>
      <c r="N778" s="83"/>
      <c r="R778" s="84"/>
    </row>
    <row r="779" spans="2:18">
      <c r="B779" s="85"/>
      <c r="C779" s="85"/>
      <c r="E779" s="86"/>
      <c r="N779" s="83"/>
      <c r="R779" s="84"/>
    </row>
    <row r="780" spans="2:18">
      <c r="B780" s="85"/>
      <c r="C780" s="85"/>
      <c r="E780" s="86"/>
      <c r="N780" s="83"/>
      <c r="R780" s="84"/>
    </row>
    <row r="781" spans="2:18">
      <c r="B781" s="85"/>
      <c r="C781" s="85"/>
      <c r="E781" s="86"/>
      <c r="N781" s="83"/>
      <c r="R781" s="84"/>
    </row>
    <row r="782" spans="2:18">
      <c r="B782" s="85"/>
      <c r="C782" s="85"/>
      <c r="E782" s="86"/>
      <c r="N782" s="83"/>
      <c r="R782" s="84"/>
    </row>
    <row r="783" spans="2:18">
      <c r="B783" s="85"/>
      <c r="C783" s="85"/>
      <c r="E783" s="86"/>
      <c r="N783" s="83"/>
      <c r="R783" s="84"/>
    </row>
    <row r="784" spans="2:18">
      <c r="B784" s="85"/>
      <c r="C784" s="85"/>
      <c r="E784" s="86"/>
      <c r="N784" s="83"/>
      <c r="R784" s="84"/>
    </row>
    <row r="785" spans="2:18">
      <c r="B785" s="85"/>
      <c r="C785" s="85"/>
      <c r="E785" s="86"/>
      <c r="N785" s="83"/>
      <c r="R785" s="84"/>
    </row>
    <row r="786" spans="2:18">
      <c r="B786" s="85"/>
      <c r="C786" s="85"/>
      <c r="E786" s="86"/>
      <c r="N786" s="83"/>
      <c r="R786" s="84"/>
    </row>
    <row r="787" spans="2:18">
      <c r="B787" s="85"/>
      <c r="C787" s="85"/>
      <c r="E787" s="86"/>
      <c r="N787" s="83"/>
      <c r="R787" s="84"/>
    </row>
    <row r="788" spans="2:18">
      <c r="B788" s="85"/>
      <c r="C788" s="85"/>
      <c r="E788" s="86"/>
      <c r="N788" s="83"/>
      <c r="R788" s="84"/>
    </row>
    <row r="789" spans="2:18">
      <c r="B789" s="85"/>
      <c r="C789" s="85"/>
      <c r="E789" s="86"/>
      <c r="N789" s="83"/>
      <c r="R789" s="84"/>
    </row>
    <row r="790" spans="2:18">
      <c r="B790" s="85"/>
      <c r="C790" s="85"/>
      <c r="E790" s="86"/>
      <c r="N790" s="83"/>
      <c r="R790" s="84"/>
    </row>
    <row r="791" spans="2:18">
      <c r="B791" s="85"/>
      <c r="C791" s="85"/>
      <c r="E791" s="86"/>
      <c r="N791" s="83"/>
      <c r="R791" s="84"/>
    </row>
    <row r="792" spans="2:18">
      <c r="B792" s="85"/>
      <c r="C792" s="85"/>
      <c r="E792" s="86"/>
      <c r="N792" s="83"/>
      <c r="R792" s="84"/>
    </row>
    <row r="793" spans="2:18">
      <c r="B793" s="85"/>
      <c r="C793" s="85"/>
      <c r="E793" s="86"/>
      <c r="N793" s="83"/>
      <c r="R793" s="84"/>
    </row>
    <row r="794" spans="2:18">
      <c r="B794" s="85"/>
      <c r="C794" s="85"/>
      <c r="E794" s="86"/>
      <c r="N794" s="83"/>
      <c r="R794" s="84"/>
    </row>
    <row r="795" spans="2:18">
      <c r="B795" s="85"/>
      <c r="C795" s="85"/>
      <c r="E795" s="86"/>
      <c r="N795" s="83"/>
      <c r="R795" s="84"/>
    </row>
    <row r="796" spans="2:18">
      <c r="B796" s="85"/>
      <c r="C796" s="85"/>
      <c r="E796" s="86"/>
      <c r="N796" s="83"/>
      <c r="R796" s="84"/>
    </row>
    <row r="797" spans="2:18">
      <c r="B797" s="85"/>
      <c r="C797" s="85"/>
      <c r="E797" s="86"/>
      <c r="N797" s="83"/>
      <c r="R797" s="84"/>
    </row>
    <row r="798" spans="2:18">
      <c r="B798" s="85"/>
      <c r="C798" s="85"/>
      <c r="E798" s="86"/>
      <c r="N798" s="83"/>
      <c r="R798" s="84"/>
    </row>
    <row r="799" spans="2:18">
      <c r="B799" s="85"/>
      <c r="C799" s="85"/>
      <c r="E799" s="86"/>
      <c r="N799" s="83"/>
      <c r="R799" s="84"/>
    </row>
    <row r="800" spans="2:18">
      <c r="B800" s="85"/>
      <c r="C800" s="85"/>
      <c r="E800" s="86"/>
      <c r="N800" s="83"/>
      <c r="R800" s="84"/>
    </row>
    <row r="801" spans="2:18">
      <c r="B801" s="85"/>
      <c r="C801" s="85"/>
      <c r="E801" s="86"/>
      <c r="N801" s="83"/>
      <c r="R801" s="84"/>
    </row>
    <row r="802" spans="2:18">
      <c r="B802" s="85"/>
      <c r="C802" s="85"/>
      <c r="E802" s="86"/>
      <c r="N802" s="83"/>
      <c r="R802" s="84"/>
    </row>
    <row r="803" spans="2:18">
      <c r="B803" s="85"/>
      <c r="C803" s="85"/>
      <c r="E803" s="86"/>
      <c r="N803" s="83"/>
      <c r="R803" s="84"/>
    </row>
    <row r="804" spans="2:18">
      <c r="B804" s="85"/>
      <c r="C804" s="85"/>
      <c r="E804" s="86"/>
      <c r="N804" s="83"/>
      <c r="R804" s="84"/>
    </row>
    <row r="805" spans="2:18">
      <c r="B805" s="85"/>
      <c r="C805" s="85"/>
      <c r="E805" s="86"/>
      <c r="N805" s="83"/>
      <c r="R805" s="84"/>
    </row>
    <row r="806" spans="2:18">
      <c r="B806" s="85"/>
      <c r="C806" s="85"/>
      <c r="E806" s="86"/>
      <c r="N806" s="83"/>
      <c r="R806" s="84"/>
    </row>
    <row r="807" spans="2:18">
      <c r="B807" s="85"/>
      <c r="C807" s="85"/>
      <c r="E807" s="86"/>
      <c r="N807" s="83"/>
      <c r="R807" s="84"/>
    </row>
    <row r="808" spans="2:18">
      <c r="B808" s="85"/>
      <c r="C808" s="85"/>
      <c r="E808" s="86"/>
      <c r="N808" s="83"/>
      <c r="R808" s="84"/>
    </row>
    <row r="809" spans="2:18">
      <c r="B809" s="85"/>
      <c r="C809" s="85"/>
      <c r="E809" s="86"/>
      <c r="N809" s="83"/>
      <c r="R809" s="84"/>
    </row>
    <row r="810" spans="2:18">
      <c r="B810" s="85"/>
      <c r="C810" s="85"/>
      <c r="E810" s="86"/>
      <c r="N810" s="83"/>
      <c r="R810" s="84"/>
    </row>
    <row r="811" spans="2:18">
      <c r="B811" s="85"/>
      <c r="C811" s="85"/>
      <c r="E811" s="86"/>
      <c r="N811" s="83"/>
      <c r="R811" s="84"/>
    </row>
    <row r="812" spans="2:18">
      <c r="B812" s="85"/>
      <c r="C812" s="85"/>
      <c r="E812" s="86"/>
      <c r="N812" s="83"/>
      <c r="R812" s="84"/>
    </row>
    <row r="813" spans="2:18">
      <c r="B813" s="85"/>
      <c r="C813" s="85"/>
      <c r="E813" s="86"/>
      <c r="N813" s="83"/>
      <c r="R813" s="84"/>
    </row>
    <row r="814" spans="2:18">
      <c r="B814" s="85"/>
      <c r="C814" s="85"/>
      <c r="E814" s="86"/>
      <c r="N814" s="83"/>
      <c r="R814" s="84"/>
    </row>
    <row r="815" spans="2:18">
      <c r="B815" s="85"/>
      <c r="C815" s="85"/>
      <c r="E815" s="86"/>
      <c r="N815" s="83"/>
      <c r="R815" s="84"/>
    </row>
    <row r="816" spans="2:18">
      <c r="B816" s="85"/>
      <c r="C816" s="85"/>
      <c r="E816" s="86"/>
      <c r="N816" s="83"/>
      <c r="R816" s="84"/>
    </row>
    <row r="817" spans="2:18">
      <c r="B817" s="85"/>
      <c r="C817" s="85"/>
      <c r="E817" s="86"/>
      <c r="N817" s="83"/>
      <c r="R817" s="84"/>
    </row>
    <row r="818" spans="2:18">
      <c r="B818" s="85"/>
      <c r="C818" s="85"/>
      <c r="E818" s="86"/>
      <c r="N818" s="83"/>
      <c r="R818" s="84"/>
    </row>
    <row r="819" spans="2:18">
      <c r="B819" s="85"/>
      <c r="C819" s="85"/>
      <c r="E819" s="86"/>
      <c r="N819" s="83"/>
      <c r="R819" s="84"/>
    </row>
    <row r="820" spans="2:18">
      <c r="B820" s="85"/>
      <c r="C820" s="85"/>
      <c r="E820" s="86"/>
      <c r="N820" s="83"/>
      <c r="R820" s="84"/>
    </row>
    <row r="821" spans="2:18">
      <c r="B821" s="85"/>
      <c r="C821" s="85"/>
      <c r="E821" s="86"/>
      <c r="N821" s="83"/>
      <c r="R821" s="84"/>
    </row>
    <row r="822" spans="2:18">
      <c r="B822" s="85"/>
      <c r="C822" s="85"/>
      <c r="E822" s="86"/>
      <c r="N822" s="83"/>
      <c r="R822" s="84"/>
    </row>
    <row r="823" spans="2:18">
      <c r="B823" s="85"/>
      <c r="C823" s="85"/>
      <c r="E823" s="86"/>
      <c r="N823" s="83"/>
      <c r="R823" s="84"/>
    </row>
    <row r="824" spans="2:18">
      <c r="B824" s="85"/>
      <c r="C824" s="85"/>
      <c r="E824" s="86"/>
      <c r="N824" s="83"/>
      <c r="R824" s="84"/>
    </row>
    <row r="825" spans="2:18">
      <c r="B825" s="85"/>
      <c r="C825" s="85"/>
      <c r="E825" s="86"/>
      <c r="N825" s="83"/>
      <c r="R825" s="84"/>
    </row>
    <row r="826" spans="2:18">
      <c r="B826" s="85"/>
      <c r="C826" s="85"/>
      <c r="E826" s="86"/>
      <c r="N826" s="83"/>
      <c r="R826" s="84"/>
    </row>
    <row r="827" spans="2:18">
      <c r="B827" s="85"/>
      <c r="C827" s="85"/>
      <c r="E827" s="86"/>
      <c r="N827" s="83"/>
      <c r="R827" s="84"/>
    </row>
    <row r="828" spans="2:18">
      <c r="B828" s="85"/>
      <c r="C828" s="85"/>
      <c r="E828" s="86"/>
      <c r="N828" s="83"/>
      <c r="R828" s="84"/>
    </row>
    <row r="829" spans="2:18">
      <c r="B829" s="85"/>
      <c r="C829" s="85"/>
      <c r="E829" s="86"/>
      <c r="N829" s="83"/>
      <c r="R829" s="84"/>
    </row>
    <row r="830" spans="2:18">
      <c r="B830" s="85"/>
      <c r="C830" s="85"/>
      <c r="E830" s="86"/>
      <c r="N830" s="83"/>
      <c r="R830" s="84"/>
    </row>
    <row r="831" spans="2:18">
      <c r="B831" s="85"/>
      <c r="C831" s="85"/>
      <c r="E831" s="86"/>
      <c r="N831" s="83"/>
      <c r="R831" s="84"/>
    </row>
    <row r="832" spans="2:18">
      <c r="B832" s="85"/>
      <c r="C832" s="85"/>
      <c r="E832" s="86"/>
      <c r="N832" s="83"/>
      <c r="R832" s="84"/>
    </row>
    <row r="833" spans="2:18">
      <c r="B833" s="85"/>
      <c r="C833" s="85"/>
      <c r="E833" s="86"/>
      <c r="N833" s="83"/>
      <c r="R833" s="84"/>
    </row>
    <row r="834" spans="2:18">
      <c r="B834" s="85"/>
      <c r="C834" s="85"/>
      <c r="E834" s="86"/>
      <c r="N834" s="83"/>
      <c r="R834" s="84"/>
    </row>
    <row r="835" spans="2:18">
      <c r="B835" s="85"/>
      <c r="C835" s="85"/>
      <c r="E835" s="86"/>
      <c r="N835" s="83"/>
      <c r="R835" s="84"/>
    </row>
    <row r="836" spans="2:18">
      <c r="B836" s="85"/>
      <c r="C836" s="85"/>
      <c r="E836" s="86"/>
      <c r="N836" s="83"/>
      <c r="R836" s="84"/>
    </row>
    <row r="837" spans="2:18">
      <c r="B837" s="85"/>
      <c r="C837" s="85"/>
      <c r="E837" s="86"/>
      <c r="N837" s="83"/>
      <c r="R837" s="84"/>
    </row>
    <row r="838" spans="2:18">
      <c r="B838" s="85"/>
      <c r="C838" s="85"/>
      <c r="E838" s="86"/>
      <c r="N838" s="83"/>
      <c r="R838" s="84"/>
    </row>
    <row r="839" spans="2:18">
      <c r="B839" s="85"/>
      <c r="C839" s="85"/>
      <c r="E839" s="86"/>
      <c r="N839" s="83"/>
      <c r="R839" s="84"/>
    </row>
    <row r="840" spans="2:18">
      <c r="B840" s="85"/>
      <c r="C840" s="85"/>
      <c r="E840" s="86"/>
      <c r="N840" s="83"/>
      <c r="R840" s="84"/>
    </row>
    <row r="841" spans="2:18">
      <c r="B841" s="85"/>
      <c r="C841" s="85"/>
      <c r="E841" s="86"/>
      <c r="N841" s="83"/>
      <c r="R841" s="84"/>
    </row>
    <row r="842" spans="2:18">
      <c r="B842" s="85"/>
      <c r="C842" s="85"/>
      <c r="E842" s="86"/>
      <c r="N842" s="83"/>
      <c r="R842" s="84"/>
    </row>
    <row r="843" spans="2:18">
      <c r="B843" s="85"/>
      <c r="C843" s="85"/>
      <c r="E843" s="86"/>
      <c r="N843" s="83"/>
      <c r="R843" s="84"/>
    </row>
    <row r="844" spans="2:18">
      <c r="B844" s="85"/>
      <c r="C844" s="85"/>
      <c r="E844" s="86"/>
      <c r="N844" s="83"/>
      <c r="R844" s="84"/>
    </row>
    <row r="845" spans="2:18">
      <c r="B845" s="85"/>
      <c r="C845" s="85"/>
      <c r="E845" s="86"/>
      <c r="N845" s="83"/>
      <c r="R845" s="84"/>
    </row>
    <row r="846" spans="2:18">
      <c r="B846" s="85"/>
      <c r="C846" s="85"/>
      <c r="E846" s="86"/>
      <c r="N846" s="83"/>
      <c r="R846" s="84"/>
    </row>
    <row r="847" spans="2:18">
      <c r="B847" s="85"/>
      <c r="C847" s="85"/>
      <c r="E847" s="86"/>
      <c r="N847" s="83"/>
      <c r="R847" s="84"/>
    </row>
    <row r="848" spans="2:18">
      <c r="B848" s="85"/>
      <c r="C848" s="85"/>
      <c r="E848" s="86"/>
      <c r="N848" s="83"/>
      <c r="R848" s="84"/>
    </row>
    <row r="849" spans="2:18">
      <c r="B849" s="85"/>
      <c r="C849" s="85"/>
      <c r="E849" s="86"/>
      <c r="N849" s="83"/>
      <c r="R849" s="84"/>
    </row>
    <row r="850" spans="2:18">
      <c r="B850" s="85"/>
      <c r="C850" s="85"/>
      <c r="E850" s="86"/>
      <c r="N850" s="83"/>
      <c r="R850" s="84"/>
    </row>
    <row r="851" spans="2:18">
      <c r="B851" s="85"/>
      <c r="C851" s="85"/>
      <c r="E851" s="86"/>
      <c r="N851" s="83"/>
      <c r="R851" s="84"/>
    </row>
    <row r="852" spans="2:18">
      <c r="B852" s="85"/>
      <c r="C852" s="85"/>
      <c r="E852" s="86"/>
      <c r="N852" s="83"/>
      <c r="R852" s="84"/>
    </row>
    <row r="853" spans="2:18">
      <c r="B853" s="85"/>
      <c r="C853" s="85"/>
      <c r="E853" s="86"/>
      <c r="N853" s="83"/>
      <c r="R853" s="84"/>
    </row>
    <row r="854" spans="2:18">
      <c r="B854" s="85"/>
      <c r="C854" s="85"/>
      <c r="E854" s="86"/>
      <c r="N854" s="83"/>
      <c r="R854" s="84"/>
    </row>
    <row r="855" spans="2:18">
      <c r="B855" s="85"/>
      <c r="C855" s="85"/>
      <c r="E855" s="86"/>
      <c r="N855" s="83"/>
      <c r="R855" s="84"/>
    </row>
    <row r="856" spans="2:18">
      <c r="E856" s="86"/>
      <c r="N856" s="83"/>
      <c r="R856" s="84"/>
    </row>
    <row r="857" spans="2:18">
      <c r="N857" s="83"/>
      <c r="R857" s="84"/>
    </row>
    <row r="858" spans="2:18">
      <c r="N858" s="83"/>
      <c r="R858" s="84"/>
    </row>
    <row r="859" spans="2:18">
      <c r="N859" s="83"/>
      <c r="R859" s="84"/>
    </row>
    <row r="860" spans="2:18">
      <c r="N860" s="83"/>
      <c r="R860" s="84"/>
    </row>
    <row r="861" spans="2:18">
      <c r="N861" s="83"/>
      <c r="R861" s="84"/>
    </row>
  </sheetData>
  <mergeCells count="5">
    <mergeCell ref="C2:D2"/>
    <mergeCell ref="C3:D3"/>
    <mergeCell ref="C4:D4"/>
    <mergeCell ref="C5:D5"/>
    <mergeCell ref="C6:D6"/>
  </mergeCells>
  <hyperlinks>
    <hyperlink ref="C8" r:id="rId1" xr:uid="{8E00BC3C-B1E9-4E8A-AAB1-539559D26D69}"/>
    <hyperlink ref="D17" r:id="rId2" xr:uid="{031F1A22-885C-4D9B-9636-710FF0C7DD9B}"/>
    <hyperlink ref="C1" r:id="rId3" xr:uid="{F94A4585-AF45-469D-8DFE-CBAAFCD4CD87}"/>
    <hyperlink ref="B22" r:id="rId4" xr:uid="{4AE3E359-F1FF-43FE-B0EE-1750C041F46D}"/>
  </hyperlinks>
  <pageMargins left="0.7" right="0.7" top="0.75" bottom="0.75" header="0" footer="0"/>
  <pageSetup paperSize="3" scale="1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Budget-NoSub</vt:lpstr>
      <vt:lpstr>Budget-wzSub</vt:lpstr>
      <vt:lpstr>NIH Modular</vt:lpstr>
      <vt:lpstr>DOE wz CostShare</vt:lpstr>
      <vt:lpstr>MURI</vt:lpstr>
      <vt:lpstr>USDA</vt:lpstr>
      <vt:lpstr>Travel</vt:lpstr>
      <vt:lpstr>GA Rate</vt:lpstr>
      <vt:lpstr>Fringe</vt:lpstr>
      <vt:lpstr>eRoutingInstruction</vt:lpstr>
      <vt:lpstr>eRoutingInstruction!_Hlk43727562</vt:lpstr>
      <vt:lpstr>'Budget-NoSub'!Print_Area</vt:lpstr>
      <vt:lpstr>'Budget-wzSub'!Print_Area</vt:lpstr>
      <vt:lpstr>'DOE wz CostShare'!Print_Area</vt:lpstr>
      <vt:lpstr>MURI!Print_Area</vt:lpstr>
      <vt:lpstr>'NIH Modular'!Print_Area</vt:lpstr>
      <vt:lpstr>USDA!Print_Area</vt:lpstr>
    </vt:vector>
  </TitlesOfParts>
  <Company>Georgia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mwan3</dc:creator>
  <cp:lastModifiedBy>Ming Wan</cp:lastModifiedBy>
  <cp:lastPrinted>2022-11-29T17:25:54Z</cp:lastPrinted>
  <dcterms:created xsi:type="dcterms:W3CDTF">2012-06-29T14:07:37Z</dcterms:created>
  <dcterms:modified xsi:type="dcterms:W3CDTF">2022-11-30T14:43:50Z</dcterms:modified>
</cp:coreProperties>
</file>